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Cadrage" sheetId="2" state="visible" r:id="rId4"/>
    <sheet name="PESTEL" sheetId="3" state="visible" r:id="rId5"/>
    <sheet name="SWOT" sheetId="4" state="visible" r:id="rId6"/>
    <sheet name="Vue SWOT" sheetId="5" state="visible" r:id="rId7"/>
    <sheet name="Exemple PESTEL" sheetId="6" state="visible" r:id="rId8"/>
    <sheet name="Exemple SWOT" sheetId="7" state="visible" r:id="rId9"/>
    <sheet name="Listes" sheetId="8" state="visible" r:id="rId10"/>
  </sheets>
  <definedNames>
    <definedName function="false" hidden="false" localSheetId="5" name="_xlnm.Print_Titles" vbProcedure="false">'Exemple PESTEL'!$9:$9</definedName>
    <definedName function="false" hidden="false" localSheetId="6" name="_xlnm.Print_Titles" vbProcedure="false">'Exemple SWOT'!$10:$10</definedName>
    <definedName function="false" hidden="false" localSheetId="2" name="_xlnm.Print_Titles" vbProcedure="false">PESTEL!$9:$9</definedName>
    <definedName function="false" hidden="false" localSheetId="3" name="_xlnm.Print_Titles" vbProcedure="false">SWOT!$10:$10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<sst xmlns="http://schemas.openxmlformats.org/spreadsheetml/2006/main" count="245" uniqueCount="147">
  <si>
    <t xml:space="preserve">K-li-T · Modèle ISO 9001:2026 · Paragraphe 4.1</t>
  </si>
  <si>
    <t xml:space="preserve">SWOT et PESTEL : analyser le contexte de l’entreprise</t>
  </si>
  <si>
    <t xml:space="preserve">Ce classeur vous aide à explorer le contexte externe avec un PESTEL, à rassembler l’interne et l’externe dans un SWOT, puis à relier chaque ligne retenue à une suite : risque, opportunité, objectif ou veille. La norme n’impose ni SWOT ni PESTEL : ces outils servent à répondre au paragraphe 4.1, c’est-à-dire déterminer les enjeux internes et externes, dire si certains découlent des changements climatiques, puis les surveiller et les revoir.</t>
  </si>
  <si>
    <t xml:space="preserve">Mode d’emploi</t>
  </si>
  <si>
    <t xml:space="preserve">1.  Cadrer. Dans l’onglet « Cadrage », écrivez la finalité de l’entreprise et les résultats que son système qualité doit produire.</t>
  </si>
  <si>
    <t xml:space="preserve">2.  Explorer l’externe. Dans l’onglet « PESTEL », parcourez les sept familles (les six lettres, plus « Marché »). Deux minutes par famille. Pour chaque facteur, indiquez s’il est favorable ou défavorable, son effet possible sur vos résultats, et s’il découle du changement climatique (question propre à l’édition 2026).</t>
  </si>
  <si>
    <t xml:space="preserve">3.  Retenir. Une seule question : « Si cela change, nos résultats attendus changent-ils ? ». Si oui, répondez « Oui » en colonne G : le facteur devient un enjeu.</t>
  </si>
  <si>
    <t xml:space="preserve">4.  Rassembler. Dans l’onglet « SWOT », inscrivez les forces et faiblesses (interne : orientation stratégique, valeurs, culture, ressources, connaissances, performance) puis les opportunités et menaces (externe, issues du PESTEL).</t>
  </si>
  <si>
    <t xml:space="preserve">5.  Relier. Choisissez la suite de chaque ligne : risque (6.1.2), opportunité (6.1.3), objectif qualité (6.2), action d’amélioration, veille. Une ligne sans suite est signalée en rouge.</t>
  </si>
  <si>
    <t xml:space="preserve">6.  Tracer et revoir. Datez le tableau, relisez-le au moins une fois par an et à chaque événement marquant. La revue de direction examine les changements dans les enjeux internes et externes (9.3.2 b).</t>
  </si>
  <si>
    <t xml:space="preserve">Repères de terrain K-li-T</t>
  </si>
  <si>
    <t xml:space="preserve">Une PME retient en général de huit à quinze lignes qui comptent vraiment. Au-delà de vingt, le tri devient impossible.</t>
  </si>
  <si>
    <t xml:space="preserve">Le mot « opportunité » du SWOT n’a pas tout à fait le sens de la norme : dans le SWOT, c’est un facteur externe favorable ; en 6.1.3, c’est une possibilité dont l’entreprise décide de tirer parti, avec des actions planifiées. Le SWOT sert à repérer, le chapitre 6 à décider.</t>
  </si>
  <si>
    <t xml:space="preserve">La norme ne demande pas d’information documentée pour 4.1, mais ce classeur daté est la preuve la plus simple de la surveillance et de la revue.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</si>
  <si>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</si>
  <si>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</si>
  <si>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</si>
  <si>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</si>
  <si>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</si>
  <si>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Cadrage : finalité, résultats attendus, participants, date de la prochaine revue.</t>
  </si>
  <si>
    <t xml:space="preserve">•  PESTEL : le tableau des facteurs externes (20 lignes), avec compteurs et alertes.</t>
  </si>
  <si>
    <t xml:space="preserve">•  SWOT : le tableau des quatre cases (20 lignes), avec compteurs et alerte sur les lignes sans suite.</t>
  </si>
  <si>
    <t xml:space="preserve">•  Vue SWOT : les quatre cases en un coup d’œil, avec le nombre de lignes dans chacune.</t>
  </si>
  <si>
    <t xml:space="preserve">•  Exemple PESTEL et Exemple SWOT : une entreprise de mécano-soudure de trente-cinq personnes (fictif).</t>
  </si>
  <si>
    <t xml:space="preserve">•  Listes : contenu des menus déroulants, modifiable.</t>
  </si>
  <si>
    <t xml:space="preserve">Pour aller plus loin</t>
  </si>
  <si>
    <t xml:space="preserve">L’article qui accompagne ce modèle : k-li-t.com/swot-pestel-analyse-contexte-iso-9001/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</si>
  <si>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</si>
  <si>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Cadrage de l’analyse</t>
  </si>
  <si>
    <t xml:space="preserve">Écrivez la finalité en une ou deux phrases : sans cette référence, tout peut sembler être un enjeu.</t>
  </si>
  <si>
    <t xml:space="preserve">Entreprise</t>
  </si>
  <si>
    <t xml:space="preserve">Finalité de l’entreprise</t>
  </si>
  <si>
    <t xml:space="preserve">Résultats attendus du système de management de la qualité</t>
  </si>
  <si>
    <t xml:space="preserve">Date de l’atelier</t>
  </si>
  <si>
    <t xml:space="preserve">Participants</t>
  </si>
  <si>
    <t xml:space="preserve">Date de la prochaine revue (au moins annuelle)</t>
  </si>
  <si>
    <t xml:space="preserve">PESTEL : facteurs du contexte externe</t>
  </si>
  <si>
    <t xml:space="preserve">N’écrivez que ce qui peut changer vos résultats attendus. La famille « Marché » complète le PESTEL : la norme cite aussi les enjeux concurrentiels et commerciaux.</t>
  </si>
  <si>
    <t xml:space="preserve">Facteurs listés</t>
  </si>
  <si>
    <t xml:space="preserve">dont retenus comme enjeux</t>
  </si>
  <si>
    <t xml:space="preserve">dont liés au changement climatique</t>
  </si>
  <si>
    <t xml:space="preserve">Enjeux retenus sans suite renseignée</t>
  </si>
  <si>
    <t xml:space="preserve">N°</t>
  </si>
  <si>
    <t xml:space="preserve">Famille</t>
  </si>
  <si>
    <t xml:space="preserve">Facteur externe</t>
  </si>
  <si>
    <t xml:space="preserve">Favorable / Défavorable</t>
  </si>
  <si>
    <t xml:space="preserve">Effet possible sur nos résultats attendus</t>
  </si>
  <si>
    <t xml:space="preserve">Découle du changement climatique ?</t>
  </si>
  <si>
    <t xml:space="preserve">Retenu comme enjeu ?</t>
  </si>
  <si>
    <t xml:space="preserve">Suite donnée (risque, opportunité, objectif, veille…)</t>
  </si>
  <si>
    <t xml:space="preserve">Dernière revue</t>
  </si>
  <si>
    <t xml:space="preserve">SWOT : forces, faiblesses, opportunités, menaces</t>
  </si>
  <si>
    <t xml:space="preserve">Une ligne qui n’aboutit nulle part est soit trop vague, soit sans effet sur vos résultats : retirez-la. Chaque ligne retenue débouche sur une suite (colonne G).</t>
  </si>
  <si>
    <t xml:space="preserve">Forces</t>
  </si>
  <si>
    <t xml:space="preserve">Faiblesses</t>
  </si>
  <si>
    <t xml:space="preserve">Opportunités</t>
  </si>
  <si>
    <t xml:space="preserve">Menaces</t>
  </si>
  <si>
    <t xml:space="preserve">Lignes sans suite renseignée</t>
  </si>
  <si>
    <t xml:space="preserve">Case du SWOT</t>
  </si>
  <si>
    <t xml:space="preserve">Angle (note 2 ou 3 de 4.1)</t>
  </si>
  <si>
    <t xml:space="preserve">Enjeu retenu</t>
  </si>
  <si>
    <t xml:space="preserve">Interne / Externe (calculé)</t>
  </si>
  <si>
    <t xml:space="preserve">Favorable / Défavorable (calculé)</t>
  </si>
  <si>
    <t xml:space="preserve">Suite donnée</t>
  </si>
  <si>
    <t xml:space="preserve">Référence (ligne du tableau, objectif, document)</t>
  </si>
  <si>
    <t xml:space="preserve">Responsable</t>
  </si>
  <si>
    <t xml:space="preserve">Vue SWOT : les quatre cases</t>
  </si>
  <si>
    <t xml:space="preserve">Les nombres se calculent à partir de l’onglet « SWOT ».</t>
  </si>
  <si>
    <t xml:space="preserve">Favorable</t>
  </si>
  <si>
    <t xml:space="preserve">Défavorable</t>
  </si>
  <si>
    <t xml:space="preserve">Interne</t>
  </si>
  <si>
    <t xml:space="preserve">Externe</t>
  </si>
  <si>
    <t xml:space="preserve">PESTEL : facteurs du contexte externe (exemple fictif)</t>
  </si>
  <si>
    <t xml:space="preserve">Entreprise de mécano-soudure de trente-cinq personnes. La ligne 8 est volontairement écartée : elle ne change pas les résultats attendus.</t>
  </si>
  <si>
    <t xml:space="preserve">Politique</t>
  </si>
  <si>
    <t xml:space="preserve">Tensions sur l’approvisionnement en acier d’un pays tiers</t>
  </si>
  <si>
    <t xml:space="preserve">Délais et prix des matières premières</t>
  </si>
  <si>
    <t xml:space="preserve">Non</t>
  </si>
  <si>
    <t xml:space="preserve">Oui</t>
  </si>
  <si>
    <t xml:space="preserve">Stock de sécurité sur les nuances critiques, deuxième source</t>
  </si>
  <si>
    <t xml:space="preserve">Économique</t>
  </si>
  <si>
    <t xml:space="preserve">Hausse du coût de l’énergie</t>
  </si>
  <si>
    <t xml:space="preserve">Pression sur les marges et sur les prix proposés</t>
  </si>
  <si>
    <t xml:space="preserve">À examiner</t>
  </si>
  <si>
    <t xml:space="preserve">Suivi des consommations, point en revue de direction</t>
  </si>
  <si>
    <t xml:space="preserve">Socioculturel</t>
  </si>
  <si>
    <t xml:space="preserve">Difficulté à recruter des soudeurs qualifiés</t>
  </si>
  <si>
    <t xml:space="preserve">Capacité de production limitée</t>
  </si>
  <si>
    <t xml:space="preserve">Plan de formation interne, binômes</t>
  </si>
  <si>
    <t xml:space="preserve">Technologique</t>
  </si>
  <si>
    <t xml:space="preserve">Des clients demandent des cellules de soudage robotisées</t>
  </si>
  <si>
    <t xml:space="preserve">Possibilité de gagner des séries</t>
  </si>
  <si>
    <t xml:space="preserve">Ligne au registre des opportunités</t>
  </si>
  <si>
    <t xml:space="preserve">Environnemental</t>
  </si>
  <si>
    <t xml:space="preserve">Questions de clients sur l’empreinte carbone des ensembles</t>
  </si>
  <si>
    <t xml:space="preserve">Possible exigence future dans les cahiers des charges</t>
  </si>
  <si>
    <t xml:space="preserve">Point de veille, réponse type préparée</t>
  </si>
  <si>
    <t xml:space="preserve">Légal</t>
  </si>
  <si>
    <t xml:space="preserve">Évolution des exigences de qualification des procédés de soudage</t>
  </si>
  <si>
    <t xml:space="preserve">Qualifications à mettre à jour</t>
  </si>
  <si>
    <t xml:space="preserve">Planning de requalification</t>
  </si>
  <si>
    <t xml:space="preserve">Marché (concurrence, clients)</t>
  </si>
  <si>
    <t xml:space="preserve">Un client représente 40 % du chiffre d’affaires</t>
  </si>
  <si>
    <t xml:space="preserve">Risque sur la continuité si ses volumes baissent</t>
  </si>
  <si>
    <t xml:space="preserve">Risque inscrit, objectif de diversification</t>
  </si>
  <si>
    <t xml:space="preserve">Débat public sur un sujet sans lien avec notre activité</t>
  </si>
  <si>
    <t xml:space="preserve">Aucun effet identifié sur nos résultats</t>
  </si>
  <si>
    <t xml:space="preserve">SWOT : forces, faiblesses, opportunités, menaces (exemple fictif)</t>
  </si>
  <si>
    <t xml:space="preserve">Entreprise de mécano-soudure de trente-cinq personnes : huit lignes retenues, aucune ne reste sans suite.</t>
  </si>
  <si>
    <t xml:space="preserve">Force</t>
  </si>
  <si>
    <t xml:space="preserve">Connaissances</t>
  </si>
  <si>
    <t xml:space="preserve">Qualification de soudeurs sur plusieurs procédés</t>
  </si>
  <si>
    <t xml:space="preserve">Objectif qualité (6.2)</t>
  </si>
  <si>
    <t xml:space="preserve">Objectif n° 4</t>
  </si>
  <si>
    <t xml:space="preserve">Responsable production</t>
  </si>
  <si>
    <t xml:space="preserve">Performance</t>
  </si>
  <si>
    <t xml:space="preserve">Dossiers de traçabilité appréciés des clients</t>
  </si>
  <si>
    <t xml:space="preserve">Aucune action (argument commercial)</t>
  </si>
  <si>
    <t xml:space="preserve">Direction</t>
  </si>
  <si>
    <t xml:space="preserve">Faiblesse</t>
  </si>
  <si>
    <t xml:space="preserve">Deux postes de soudage dépendent d’un seul expert</t>
  </si>
  <si>
    <t xml:space="preserve">Risque (6.1.2)</t>
  </si>
  <si>
    <t xml:space="preserve">Risque n° 3 : binôme et fiche de réglage</t>
  </si>
  <si>
    <t xml:space="preserve">Retards de livraison sur les trois derniers trimestres</t>
  </si>
  <si>
    <t xml:space="preserve">Objectif n° 2 : taux de livraison</t>
  </si>
  <si>
    <t xml:space="preserve">Responsable qualité</t>
  </si>
  <si>
    <t xml:space="preserve">Opportunité</t>
  </si>
  <si>
    <t xml:space="preserve">Un client cherche un second fournisseur en France</t>
  </si>
  <si>
    <t xml:space="preserve">Opportunité (6.1.3)</t>
  </si>
  <si>
    <t xml:space="preserve">Registre des opportunités, ligne 1</t>
  </si>
  <si>
    <t xml:space="preserve">Aide régionale à la formation</t>
  </si>
  <si>
    <t xml:space="preserve">Action d’amélioration</t>
  </si>
  <si>
    <t xml:space="preserve">Plan de formation</t>
  </si>
  <si>
    <t xml:space="preserve">Responsable RH</t>
  </si>
  <si>
    <t xml:space="preserve">Menace</t>
  </si>
  <si>
    <t xml:space="preserve">Risque n° 1 : objectif de diversification</t>
  </si>
  <si>
    <t xml:space="preserve">Veille ou information</t>
  </si>
  <si>
    <t xml:space="preserve">Point en revue de direction</t>
  </si>
  <si>
    <t xml:space="preserve">K-li-T · Listes déroulantes (modifiables)</t>
  </si>
  <si>
    <t xml:space="preserve">Ces listes alimentent les menus déroulants des autres onglets. Vous pouvez en modifier le contenu.</t>
  </si>
  <si>
    <t xml:space="preserve">Familles</t>
  </si>
  <si>
    <t xml:space="preserve">Angles</t>
  </si>
  <si>
    <t xml:space="preserve">Suites</t>
  </si>
  <si>
    <t xml:space="preserve">Orientation stratégique</t>
  </si>
  <si>
    <t xml:space="preserve">Valeurs</t>
  </si>
  <si>
    <t xml:space="preserve">Culture</t>
  </si>
  <si>
    <t xml:space="preserve">Ressources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</si>
</sst>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  <fill>
      <patternFill patternType="solid">
        <fgColor rgb="FFFBE6DF"/>
        <bgColor rgb="FFFDEFC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3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color rgb="FF1A1816"/>
      </font>
      <fill>
        <patternFill>
          <bgColor rgb="FFFBE6DF"/>
        </patternFill>
      </fill>
    </dxf>
    <dxf>
      <font>
        <name val="Arial"/>
        <charset val="1"/>
        <family val="0"/>
        <color rgb="FF1A1816"/>
      </font>
      <fill>
        <patternFill>
          <bgColor rgb="FFFDEFC8"/>
        </patternFill>
      </fill>
    </dxf>
    <dxf>
      <font>
        <name val="Arial"/>
        <charset val="1"/>
        <family val="0"/>
        <color rgb="FF1A1816"/>
      </font>
      <fill>
        <patternFill>
          <bgColor rgb="FFDCF1E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57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30" hidden="false" customHeight="true" outlineLevel="0" collapsed="false">
      <c r="B8" s="4" t="s">
        <v>4</v>
      </c>
    </row>
    <row r="9" customFormat="false" ht="43.5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5" customFormat="false" ht="19.5" hidden="false" customHeight="true" outlineLevel="0" collapsed="false">
      <c r="B15" s="5" t="s">
        <v>10</v>
      </c>
    </row>
    <row r="16" customFormat="false" ht="16.5" hidden="false" customHeight="true" outlineLevel="0" collapsed="false">
      <c r="B16" s="4" t="s">
        <v>11</v>
      </c>
    </row>
    <row r="17" customFormat="false" ht="43.5" hidden="false" customHeight="true" outlineLevel="0" collapsed="false">
      <c r="B17" s="4" t="s">
        <v>12</v>
      </c>
    </row>
    <row r="18" customFormat="false" ht="30" hidden="false" customHeight="true" outlineLevel="0" collapsed="false">
      <c r="B18" s="4" t="s">
        <v>13</v>
      </c>
    </row>
    <row r="20" customFormat="false" ht="19.5" hidden="false" customHeight="true" outlineLevel="0" collapsed="false">
      <c r="B20" s="5" t="s">
        <v>14</v>
      </c>
    </row>
    <row r="21" customFormat="false" ht="18" hidden="false" customHeight="true" outlineLevel="0" collapsed="false">
      <c r="B21" s="6" t="s">
        <v>15</v>
      </c>
    </row>
    <row r="22" customFormat="false" ht="18" hidden="false" customHeight="true" outlineLevel="0" collapsed="false">
      <c r="B22" s="7" t="s">
        <v>16</v>
      </c>
    </row>
    <row r="23" customFormat="false" ht="18" hidden="false" customHeight="true" outlineLevel="0" collapsed="false">
      <c r="B23" s="8" t="s">
        <v>17</v>
      </c>
    </row>
    <row r="25" customFormat="false" ht="19.5" hidden="false" customHeight="true" outlineLevel="0" collapsed="false">
      <c r="B25" s="5" t="s">
        <v>18</v>
      </c>
    </row>
    <row r="26" customFormat="false" ht="16.5" hidden="false" customHeight="true" outlineLevel="0" collapsed="false">
      <c r="B26" s="4" t="s">
        <v>19</v>
      </c>
    </row>
    <row r="27" customFormat="false" ht="16.5" hidden="false" customHeight="true" outlineLevel="0" collapsed="false">
      <c r="B27" s="4" t="s">
        <v>20</v>
      </c>
    </row>
    <row r="28" customFormat="false" ht="16.5" hidden="false" customHeight="true" outlineLevel="0" collapsed="false">
      <c r="B28" s="4" t="s">
        <v>21</v>
      </c>
    </row>
    <row r="29" customFormat="false" ht="16.5" hidden="false" customHeight="true" outlineLevel="0" collapsed="false">
      <c r="B29" s="4" t="s">
        <v>22</v>
      </c>
    </row>
    <row r="30" customFormat="false" ht="16.5" hidden="false" customHeight="true" outlineLevel="0" collapsed="false">
      <c r="B30" s="4" t="s">
        <v>23</v>
      </c>
    </row>
    <row r="31" customFormat="false" ht="16.5" hidden="false" customHeight="true" outlineLevel="0" collapsed="false">
      <c r="B31" s="4" t="s">
        <v>24</v>
      </c>
    </row>
    <row r="33" customFormat="false" ht="19.5" hidden="false" customHeight="true" outlineLevel="0" collapsed="false">
      <c r="B33" s="5" t="s">
        <v>25</v>
      </c>
    </row>
    <row r="34" customFormat="false" ht="16.5" hidden="false" customHeight="true" outlineLevel="0" collapsed="false">
      <c r="B34" s="4" t="s">
        <v>26</v>
      </c>
    </row>
    <row r="36" customFormat="false" ht="30" hidden="false" customHeight="true" outlineLevel="0" collapsed="false">
      <c r="B36" s="9" t="s">
        <v>27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9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28</v>
      </c>
    </row>
    <row r="4" customFormat="false" ht="15" hidden="false" customHeight="false" outlineLevel="0" collapsed="false">
      <c r="A4" s="10" t="s">
        <v>29</v>
      </c>
    </row>
    <row r="6" customFormat="false" ht="21.75" hidden="false" customHeight="true" outlineLevel="0" collapsed="false">
      <c r="A6" s="11" t="s">
        <v>30</v>
      </c>
      <c r="B6" s="12"/>
    </row>
    <row r="7" customFormat="false" ht="43.5" hidden="false" customHeight="true" outlineLevel="0" collapsed="false">
      <c r="A7" s="11" t="s">
        <v>31</v>
      </c>
      <c r="B7" s="12"/>
    </row>
    <row r="8" customFormat="false" ht="43.5" hidden="false" customHeight="true" outlineLevel="0" collapsed="false">
      <c r="A8" s="11" t="s">
        <v>32</v>
      </c>
      <c r="B8" s="12"/>
    </row>
    <row r="9" customFormat="false" ht="21.75" hidden="false" customHeight="true" outlineLevel="0" collapsed="false">
      <c r="A9" s="11" t="s">
        <v>33</v>
      </c>
      <c r="B9" s="13"/>
    </row>
    <row r="10" customFormat="false" ht="43.5" hidden="false" customHeight="true" outlineLevel="0" collapsed="false">
      <c r="A10" s="11" t="s">
        <v>34</v>
      </c>
      <c r="B10" s="12"/>
    </row>
    <row r="11" customFormat="false" ht="21.75" hidden="false" customHeight="true" outlineLevel="0" collapsed="false">
      <c r="A11" s="11" t="s">
        <v>35</v>
      </c>
      <c r="B11" s="13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I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42"/>
    <col collapsed="false" customWidth="true" hidden="false" outlineLevel="0" max="4" min="4" style="0" width="15"/>
    <col collapsed="false" customWidth="true" hidden="false" outlineLevel="0" max="5" min="5" style="0" width="38"/>
    <col collapsed="false" customWidth="true" hidden="false" outlineLevel="0" max="6" min="6" style="0" width="16"/>
    <col collapsed="false" customWidth="true" hidden="false" outlineLevel="0" max="7" min="7" style="0" width="11"/>
    <col collapsed="false" customWidth="true" hidden="false" outlineLevel="0" max="8" min="8" style="0" width="34"/>
    <col collapsed="false" customWidth="true" hidden="false" outlineLevel="0" max="9" min="9" style="0" width="13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25.5" hidden="false" customHeight="true" outlineLevel="0" collapsed="false">
      <c r="A2" s="3" t="s">
        <v>36</v>
      </c>
    </row>
    <row r="3" customFormat="false" ht="15" hidden="false" customHeight="false" outlineLevel="0" collapsed="false">
      <c r="A3" s="10" t="s">
        <v>37</v>
      </c>
    </row>
    <row r="4" customFormat="false" ht="18" hidden="false" customHeight="true" outlineLevel="0" collapsed="false">
      <c r="C4" s="11" t="s">
        <v>38</v>
      </c>
      <c r="D4" s="14" t="n">
        <f aca="false">COUNTA(C10:C29)</f>
        <v>0</v>
      </c>
    </row>
    <row r="5" customFormat="false" ht="18" hidden="false" customHeight="true" outlineLevel="0" collapsed="false">
      <c r="C5" s="11" t="s">
        <v>39</v>
      </c>
      <c r="D5" s="14" t="n">
        <f aca="false">COUNTIF(G10:G29,"Oui")</f>
        <v>0</v>
      </c>
    </row>
    <row r="6" customFormat="false" ht="18" hidden="false" customHeight="true" outlineLevel="0" collapsed="false">
      <c r="C6" s="11" t="s">
        <v>40</v>
      </c>
      <c r="D6" s="14" t="n">
        <f aca="false">COUNTIF(F10:F29,"Oui")</f>
        <v>0</v>
      </c>
    </row>
    <row r="7" customFormat="false" ht="18" hidden="false" customHeight="true" outlineLevel="0" collapsed="false">
      <c r="C7" s="11" t="s">
        <v>41</v>
      </c>
      <c r="D7" s="14" t="n">
        <f aca="false">SUMPRODUCT((G10:G29="Oui")*(H10:H29=""))</f>
        <v>0</v>
      </c>
    </row>
    <row r="9" customFormat="false" ht="33.75" hidden="false" customHeight="true" outlineLevel="0" collapsed="false">
      <c r="A9" s="15" t="s">
        <v>42</v>
      </c>
      <c r="B9" s="15" t="s">
        <v>43</v>
      </c>
      <c r="C9" s="15" t="s">
        <v>44</v>
      </c>
      <c r="D9" s="15" t="s">
        <v>45</v>
      </c>
      <c r="E9" s="15" t="s">
        <v>46</v>
      </c>
      <c r="F9" s="15" t="s">
        <v>47</v>
      </c>
      <c r="G9" s="15" t="s">
        <v>48</v>
      </c>
      <c r="H9" s="15" t="s">
        <v>49</v>
      </c>
      <c r="I9" s="15" t="s">
        <v>50</v>
      </c>
    </row>
    <row r="10" customFormat="false" ht="30" hidden="false" customHeight="true" outlineLevel="0" collapsed="false">
      <c r="A10" s="16" t="n">
        <v>1</v>
      </c>
      <c r="B10" s="12"/>
      <c r="C10" s="12"/>
      <c r="D10" s="17"/>
      <c r="E10" s="12"/>
      <c r="F10" s="17"/>
      <c r="G10" s="17"/>
      <c r="H10" s="12"/>
      <c r="I10" s="18"/>
    </row>
    <row r="11" customFormat="false" ht="30" hidden="false" customHeight="true" outlineLevel="0" collapsed="false">
      <c r="A11" s="16" t="n">
        <v>2</v>
      </c>
      <c r="B11" s="12"/>
      <c r="C11" s="12"/>
      <c r="D11" s="17"/>
      <c r="E11" s="12"/>
      <c r="F11" s="17"/>
      <c r="G11" s="17"/>
      <c r="H11" s="12"/>
      <c r="I11" s="18"/>
    </row>
    <row r="12" customFormat="false" ht="30" hidden="false" customHeight="true" outlineLevel="0" collapsed="false">
      <c r="A12" s="16" t="n">
        <v>3</v>
      </c>
      <c r="B12" s="12"/>
      <c r="C12" s="12"/>
      <c r="D12" s="17"/>
      <c r="E12" s="12"/>
      <c r="F12" s="17"/>
      <c r="G12" s="17"/>
      <c r="H12" s="12"/>
      <c r="I12" s="18"/>
    </row>
    <row r="13" customFormat="false" ht="30" hidden="false" customHeight="true" outlineLevel="0" collapsed="false">
      <c r="A13" s="16" t="n">
        <v>4</v>
      </c>
      <c r="B13" s="12"/>
      <c r="C13" s="12"/>
      <c r="D13" s="17"/>
      <c r="E13" s="12"/>
      <c r="F13" s="17"/>
      <c r="G13" s="17"/>
      <c r="H13" s="12"/>
      <c r="I13" s="18"/>
    </row>
    <row r="14" customFormat="false" ht="30" hidden="false" customHeight="true" outlineLevel="0" collapsed="false">
      <c r="A14" s="16" t="n">
        <v>5</v>
      </c>
      <c r="B14" s="12"/>
      <c r="C14" s="12"/>
      <c r="D14" s="17"/>
      <c r="E14" s="12"/>
      <c r="F14" s="17"/>
      <c r="G14" s="17"/>
      <c r="H14" s="12"/>
      <c r="I14" s="18"/>
    </row>
    <row r="15" customFormat="false" ht="30" hidden="false" customHeight="true" outlineLevel="0" collapsed="false">
      <c r="A15" s="16" t="n">
        <v>6</v>
      </c>
      <c r="B15" s="12"/>
      <c r="C15" s="12"/>
      <c r="D15" s="17"/>
      <c r="E15" s="12"/>
      <c r="F15" s="17"/>
      <c r="G15" s="17"/>
      <c r="H15" s="12"/>
      <c r="I15" s="18"/>
    </row>
    <row r="16" customFormat="false" ht="30" hidden="false" customHeight="true" outlineLevel="0" collapsed="false">
      <c r="A16" s="16" t="n">
        <v>7</v>
      </c>
      <c r="B16" s="12"/>
      <c r="C16" s="12"/>
      <c r="D16" s="17"/>
      <c r="E16" s="12"/>
      <c r="F16" s="17"/>
      <c r="G16" s="17"/>
      <c r="H16" s="12"/>
      <c r="I16" s="18"/>
    </row>
    <row r="17" customFormat="false" ht="30" hidden="false" customHeight="true" outlineLevel="0" collapsed="false">
      <c r="A17" s="16" t="n">
        <v>8</v>
      </c>
      <c r="B17" s="12"/>
      <c r="C17" s="12"/>
      <c r="D17" s="17"/>
      <c r="E17" s="12"/>
      <c r="F17" s="17"/>
      <c r="G17" s="17"/>
      <c r="H17" s="12"/>
      <c r="I17" s="18"/>
    </row>
    <row r="18" customFormat="false" ht="30" hidden="false" customHeight="true" outlineLevel="0" collapsed="false">
      <c r="A18" s="16" t="n">
        <v>9</v>
      </c>
      <c r="B18" s="12"/>
      <c r="C18" s="12"/>
      <c r="D18" s="17"/>
      <c r="E18" s="12"/>
      <c r="F18" s="17"/>
      <c r="G18" s="17"/>
      <c r="H18" s="12"/>
      <c r="I18" s="18"/>
    </row>
    <row r="19" customFormat="false" ht="30" hidden="false" customHeight="true" outlineLevel="0" collapsed="false">
      <c r="A19" s="16" t="n">
        <v>10</v>
      </c>
      <c r="B19" s="12"/>
      <c r="C19" s="12"/>
      <c r="D19" s="17"/>
      <c r="E19" s="12"/>
      <c r="F19" s="17"/>
      <c r="G19" s="17"/>
      <c r="H19" s="12"/>
      <c r="I19" s="18"/>
    </row>
    <row r="20" customFormat="false" ht="30" hidden="false" customHeight="true" outlineLevel="0" collapsed="false">
      <c r="A20" s="16" t="n">
        <v>11</v>
      </c>
      <c r="B20" s="12"/>
      <c r="C20" s="12"/>
      <c r="D20" s="17"/>
      <c r="E20" s="12"/>
      <c r="F20" s="17"/>
      <c r="G20" s="17"/>
      <c r="H20" s="12"/>
      <c r="I20" s="18"/>
    </row>
    <row r="21" customFormat="false" ht="30" hidden="false" customHeight="true" outlineLevel="0" collapsed="false">
      <c r="A21" s="16" t="n">
        <v>12</v>
      </c>
      <c r="B21" s="12"/>
      <c r="C21" s="12"/>
      <c r="D21" s="17"/>
      <c r="E21" s="12"/>
      <c r="F21" s="17"/>
      <c r="G21" s="17"/>
      <c r="H21" s="12"/>
      <c r="I21" s="18"/>
    </row>
    <row r="22" customFormat="false" ht="30" hidden="false" customHeight="true" outlineLevel="0" collapsed="false">
      <c r="A22" s="16" t="n">
        <v>13</v>
      </c>
      <c r="B22" s="12"/>
      <c r="C22" s="12"/>
      <c r="D22" s="17"/>
      <c r="E22" s="12"/>
      <c r="F22" s="17"/>
      <c r="G22" s="17"/>
      <c r="H22" s="12"/>
      <c r="I22" s="18"/>
    </row>
    <row r="23" customFormat="false" ht="30" hidden="false" customHeight="true" outlineLevel="0" collapsed="false">
      <c r="A23" s="16" t="n">
        <v>14</v>
      </c>
      <c r="B23" s="12"/>
      <c r="C23" s="12"/>
      <c r="D23" s="17"/>
      <c r="E23" s="12"/>
      <c r="F23" s="17"/>
      <c r="G23" s="17"/>
      <c r="H23" s="12"/>
      <c r="I23" s="18"/>
    </row>
    <row r="24" customFormat="false" ht="30" hidden="false" customHeight="true" outlineLevel="0" collapsed="false">
      <c r="A24" s="16" t="n">
        <v>15</v>
      </c>
      <c r="B24" s="12"/>
      <c r="C24" s="12"/>
      <c r="D24" s="17"/>
      <c r="E24" s="12"/>
      <c r="F24" s="17"/>
      <c r="G24" s="17"/>
      <c r="H24" s="12"/>
      <c r="I24" s="18"/>
    </row>
    <row r="25" customFormat="false" ht="30" hidden="false" customHeight="true" outlineLevel="0" collapsed="false">
      <c r="A25" s="16" t="n">
        <v>16</v>
      </c>
      <c r="B25" s="12"/>
      <c r="C25" s="12"/>
      <c r="D25" s="17"/>
      <c r="E25" s="12"/>
      <c r="F25" s="17"/>
      <c r="G25" s="17"/>
      <c r="H25" s="12"/>
      <c r="I25" s="18"/>
    </row>
    <row r="26" customFormat="false" ht="30" hidden="false" customHeight="true" outlineLevel="0" collapsed="false">
      <c r="A26" s="16" t="n">
        <v>17</v>
      </c>
      <c r="B26" s="12"/>
      <c r="C26" s="12"/>
      <c r="D26" s="17"/>
      <c r="E26" s="12"/>
      <c r="F26" s="17"/>
      <c r="G26" s="17"/>
      <c r="H26" s="12"/>
      <c r="I26" s="18"/>
    </row>
    <row r="27" customFormat="false" ht="30" hidden="false" customHeight="true" outlineLevel="0" collapsed="false">
      <c r="A27" s="16" t="n">
        <v>18</v>
      </c>
      <c r="B27" s="12"/>
      <c r="C27" s="12"/>
      <c r="D27" s="17"/>
      <c r="E27" s="12"/>
      <c r="F27" s="17"/>
      <c r="G27" s="17"/>
      <c r="H27" s="12"/>
      <c r="I27" s="18"/>
    </row>
    <row r="28" customFormat="false" ht="30" hidden="false" customHeight="true" outlineLevel="0" collapsed="false">
      <c r="A28" s="16" t="n">
        <v>19</v>
      </c>
      <c r="B28" s="12"/>
      <c r="C28" s="12"/>
      <c r="D28" s="17"/>
      <c r="E28" s="12"/>
      <c r="F28" s="17"/>
      <c r="G28" s="17"/>
      <c r="H28" s="12"/>
      <c r="I28" s="18"/>
    </row>
    <row r="29" customFormat="false" ht="30" hidden="false" customHeight="true" outlineLevel="0" collapsed="false">
      <c r="A29" s="16" t="n">
        <v>20</v>
      </c>
      <c r="B29" s="12"/>
      <c r="C29" s="12"/>
      <c r="D29" s="17"/>
      <c r="E29" s="12"/>
      <c r="F29" s="17"/>
      <c r="G29" s="17"/>
      <c r="H29" s="12"/>
      <c r="I29" s="18"/>
    </row>
  </sheetData>
  <conditionalFormatting sqref="H10:H29">
    <cfRule type="expression" priority="2" aboveAverage="0" equalAverage="0" bottom="0" percent="0" rank="0" text="" dxfId="0">
      <formula>AND($G10="Oui",$H10="")</formula>
    </cfRule>
  </conditionalFormatting>
  <conditionalFormatting sqref="F10:F29">
    <cfRule type="expression" priority="3" aboveAverage="0" equalAverage="0" bottom="0" percent="0" rank="0" text="" dxfId="1">
      <formula>$F10="À examiner"</formula>
    </cfRule>
  </conditionalFormatting>
  <dataValidations count="4">
    <dataValidation allowBlank="true" errorStyle="stop" operator="between" showDropDown="false" showErrorMessage="false" showInputMessage="false" sqref="B10:B29" type="list">
      <formula1>Listes!$A$4:$A$10</formula1>
      <formula2>0</formula2>
    </dataValidation>
    <dataValidation allowBlank="true" errorStyle="stop" operator="between" showDropDown="false" showErrorMessage="false" showInputMessage="false" sqref="D10:D29" type="list">
      <formula1>"Favorable,Défavorable"</formula1>
      <formula2>0</formula2>
    </dataValidation>
    <dataValidation allowBlank="true" errorStyle="stop" operator="between" showDropDown="false" showErrorMessage="false" showInputMessage="false" sqref="F10:F29" type="list">
      <formula1>"Oui,Non,À examiner"</formula1>
      <formula2>0</formula2>
    </dataValidation>
    <dataValidation allowBlank="true" errorStyle="stop" operator="between" showDropDown="false" showErrorMessage="false" showInputMessage="false" sqref="G10:G29" type="list">
      <formula1>"Oui,Non"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J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46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8" min="7" style="0" width="28"/>
    <col collapsed="false" customWidth="true" hidden="false" outlineLevel="0" max="9" min="9" style="0" width="16"/>
    <col collapsed="false" customWidth="true" hidden="false" outlineLevel="0" max="10" min="10" style="0" width="13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5.5" hidden="false" customHeight="true" outlineLevel="0" collapsed="false">
      <c r="A2" s="3" t="s">
        <v>51</v>
      </c>
    </row>
    <row r="3" customFormat="false" ht="15" hidden="false" customHeight="false" outlineLevel="0" collapsed="false">
      <c r="A3" s="10" t="s">
        <v>52</v>
      </c>
    </row>
    <row r="4" customFormat="false" ht="18" hidden="false" customHeight="true" outlineLevel="0" collapsed="false">
      <c r="D4" s="11" t="s">
        <v>53</v>
      </c>
      <c r="E4" s="14" t="n">
        <f aca="false">COUNTIF(B11:B30,"Force")</f>
        <v>0</v>
      </c>
    </row>
    <row r="5" customFormat="false" ht="18" hidden="false" customHeight="true" outlineLevel="0" collapsed="false">
      <c r="D5" s="11" t="s">
        <v>54</v>
      </c>
      <c r="E5" s="14" t="n">
        <f aca="false">COUNTIF(B11:B30,"Faiblesse")</f>
        <v>0</v>
      </c>
    </row>
    <row r="6" customFormat="false" ht="18" hidden="false" customHeight="true" outlineLevel="0" collapsed="false">
      <c r="D6" s="11" t="s">
        <v>55</v>
      </c>
      <c r="E6" s="14" t="n">
        <f aca="false">COUNTIF(B11:B30,"Opportunité")</f>
        <v>0</v>
      </c>
    </row>
    <row r="7" customFormat="false" ht="18" hidden="false" customHeight="true" outlineLevel="0" collapsed="false">
      <c r="D7" s="11" t="s">
        <v>56</v>
      </c>
      <c r="E7" s="14" t="n">
        <f aca="false">COUNTIF(B11:B30,"Menace")</f>
        <v>0</v>
      </c>
    </row>
    <row r="8" customFormat="false" ht="18" hidden="false" customHeight="true" outlineLevel="0" collapsed="false">
      <c r="D8" s="11" t="s">
        <v>57</v>
      </c>
      <c r="E8" s="14" t="n">
        <f aca="false">SUMPRODUCT((D11:D30&lt;&gt;"")*(G11:G30=""))</f>
        <v>0</v>
      </c>
    </row>
    <row r="10" customFormat="false" ht="33.75" hidden="false" customHeight="true" outlineLevel="0" collapsed="false">
      <c r="A10" s="15" t="s">
        <v>42</v>
      </c>
      <c r="B10" s="15" t="s">
        <v>58</v>
      </c>
      <c r="C10" s="15" t="s">
        <v>59</v>
      </c>
      <c r="D10" s="15" t="s">
        <v>60</v>
      </c>
      <c r="E10" s="15" t="s">
        <v>61</v>
      </c>
      <c r="F10" s="15" t="s">
        <v>62</v>
      </c>
      <c r="G10" s="15" t="s">
        <v>63</v>
      </c>
      <c r="H10" s="15" t="s">
        <v>64</v>
      </c>
      <c r="I10" s="15" t="s">
        <v>65</v>
      </c>
      <c r="J10" s="15" t="s">
        <v>50</v>
      </c>
    </row>
    <row r="11" customFormat="false" ht="30" hidden="false" customHeight="true" outlineLevel="0" collapsed="false">
      <c r="A11" s="16" t="n">
        <v>1</v>
      </c>
      <c r="B11" s="17"/>
      <c r="C11" s="12"/>
      <c r="D11" s="12"/>
      <c r="E11" s="19" t="str">
        <f aca="false">IF(B11="","",IF(OR(B11="Force",B11="Faiblesse"),"Interne","Externe"))</f>
        <v/>
      </c>
      <c r="F11" s="19" t="str">
        <f aca="false">IF(B11="","",IF(OR(B11="Force",B11="Opportunité"),"Favorable","Défavorable"))</f>
        <v/>
      </c>
      <c r="G11" s="12"/>
      <c r="H11" s="12"/>
      <c r="I11" s="12"/>
      <c r="J11" s="18"/>
    </row>
    <row r="12" customFormat="false" ht="30" hidden="false" customHeight="true" outlineLevel="0" collapsed="false">
      <c r="A12" s="16" t="n">
        <v>2</v>
      </c>
      <c r="B12" s="17"/>
      <c r="C12" s="12"/>
      <c r="D12" s="12"/>
      <c r="E12" s="19" t="str">
        <f aca="false">IF(B12="","",IF(OR(B12="Force",B12="Faiblesse"),"Interne","Externe"))</f>
        <v/>
      </c>
      <c r="F12" s="19" t="str">
        <f aca="false">IF(B12="","",IF(OR(B12="Force",B12="Opportunité"),"Favorable","Défavorable"))</f>
        <v/>
      </c>
      <c r="G12" s="12"/>
      <c r="H12" s="12"/>
      <c r="I12" s="12"/>
      <c r="J12" s="18"/>
    </row>
    <row r="13" customFormat="false" ht="30" hidden="false" customHeight="true" outlineLevel="0" collapsed="false">
      <c r="A13" s="16" t="n">
        <v>3</v>
      </c>
      <c r="B13" s="17"/>
      <c r="C13" s="12"/>
      <c r="D13" s="12"/>
      <c r="E13" s="19" t="str">
        <f aca="false">IF(B13="","",IF(OR(B13="Force",B13="Faiblesse"),"Interne","Externe"))</f>
        <v/>
      </c>
      <c r="F13" s="19" t="str">
        <f aca="false">IF(B13="","",IF(OR(B13="Force",B13="Opportunité"),"Favorable","Défavorable"))</f>
        <v/>
      </c>
      <c r="G13" s="12"/>
      <c r="H13" s="12"/>
      <c r="I13" s="12"/>
      <c r="J13" s="18"/>
    </row>
    <row r="14" customFormat="false" ht="30" hidden="false" customHeight="true" outlineLevel="0" collapsed="false">
      <c r="A14" s="16" t="n">
        <v>4</v>
      </c>
      <c r="B14" s="17"/>
      <c r="C14" s="12"/>
      <c r="D14" s="12"/>
      <c r="E14" s="19" t="str">
        <f aca="false">IF(B14="","",IF(OR(B14="Force",B14="Faiblesse"),"Interne","Externe"))</f>
        <v/>
      </c>
      <c r="F14" s="19" t="str">
        <f aca="false">IF(B14="","",IF(OR(B14="Force",B14="Opportunité"),"Favorable","Défavorable"))</f>
        <v/>
      </c>
      <c r="G14" s="12"/>
      <c r="H14" s="12"/>
      <c r="I14" s="12"/>
      <c r="J14" s="18"/>
    </row>
    <row r="15" customFormat="false" ht="30" hidden="false" customHeight="true" outlineLevel="0" collapsed="false">
      <c r="A15" s="16" t="n">
        <v>5</v>
      </c>
      <c r="B15" s="17"/>
      <c r="C15" s="12"/>
      <c r="D15" s="12"/>
      <c r="E15" s="19" t="str">
        <f aca="false">IF(B15="","",IF(OR(B15="Force",B15="Faiblesse"),"Interne","Externe"))</f>
        <v/>
      </c>
      <c r="F15" s="19" t="str">
        <f aca="false">IF(B15="","",IF(OR(B15="Force",B15="Opportunité"),"Favorable","Défavorable"))</f>
        <v/>
      </c>
      <c r="G15" s="12"/>
      <c r="H15" s="12"/>
      <c r="I15" s="12"/>
      <c r="J15" s="18"/>
    </row>
    <row r="16" customFormat="false" ht="30" hidden="false" customHeight="true" outlineLevel="0" collapsed="false">
      <c r="A16" s="16" t="n">
        <v>6</v>
      </c>
      <c r="B16" s="17"/>
      <c r="C16" s="12"/>
      <c r="D16" s="12"/>
      <c r="E16" s="19" t="str">
        <f aca="false">IF(B16="","",IF(OR(B16="Force",B16="Faiblesse"),"Interne","Externe"))</f>
        <v/>
      </c>
      <c r="F16" s="19" t="str">
        <f aca="false">IF(B16="","",IF(OR(B16="Force",B16="Opportunité"),"Favorable","Défavorable"))</f>
        <v/>
      </c>
      <c r="G16" s="12"/>
      <c r="H16" s="12"/>
      <c r="I16" s="12"/>
      <c r="J16" s="18"/>
    </row>
    <row r="17" customFormat="false" ht="30" hidden="false" customHeight="true" outlineLevel="0" collapsed="false">
      <c r="A17" s="16" t="n">
        <v>7</v>
      </c>
      <c r="B17" s="17"/>
      <c r="C17" s="12"/>
      <c r="D17" s="12"/>
      <c r="E17" s="19" t="str">
        <f aca="false">IF(B17="","",IF(OR(B17="Force",B17="Faiblesse"),"Interne","Externe"))</f>
        <v/>
      </c>
      <c r="F17" s="19" t="str">
        <f aca="false">IF(B17="","",IF(OR(B17="Force",B17="Opportunité"),"Favorable","Défavorable"))</f>
        <v/>
      </c>
      <c r="G17" s="12"/>
      <c r="H17" s="12"/>
      <c r="I17" s="12"/>
      <c r="J17" s="18"/>
    </row>
    <row r="18" customFormat="false" ht="30" hidden="false" customHeight="true" outlineLevel="0" collapsed="false">
      <c r="A18" s="16" t="n">
        <v>8</v>
      </c>
      <c r="B18" s="17"/>
      <c r="C18" s="12"/>
      <c r="D18" s="12"/>
      <c r="E18" s="19" t="str">
        <f aca="false">IF(B18="","",IF(OR(B18="Force",B18="Faiblesse"),"Interne","Externe"))</f>
        <v/>
      </c>
      <c r="F18" s="19" t="str">
        <f aca="false">IF(B18="","",IF(OR(B18="Force",B18="Opportunité"),"Favorable","Défavorable"))</f>
        <v/>
      </c>
      <c r="G18" s="12"/>
      <c r="H18" s="12"/>
      <c r="I18" s="12"/>
      <c r="J18" s="18"/>
    </row>
    <row r="19" customFormat="false" ht="30" hidden="false" customHeight="true" outlineLevel="0" collapsed="false">
      <c r="A19" s="16" t="n">
        <v>9</v>
      </c>
      <c r="B19" s="17"/>
      <c r="C19" s="12"/>
      <c r="D19" s="12"/>
      <c r="E19" s="19" t="str">
        <f aca="false">IF(B19="","",IF(OR(B19="Force",B19="Faiblesse"),"Interne","Externe"))</f>
        <v/>
      </c>
      <c r="F19" s="19" t="str">
        <f aca="false">IF(B19="","",IF(OR(B19="Force",B19="Opportunité"),"Favorable","Défavorable"))</f>
        <v/>
      </c>
      <c r="G19" s="12"/>
      <c r="H19" s="12"/>
      <c r="I19" s="12"/>
      <c r="J19" s="18"/>
    </row>
    <row r="20" customFormat="false" ht="30" hidden="false" customHeight="true" outlineLevel="0" collapsed="false">
      <c r="A20" s="16" t="n">
        <v>10</v>
      </c>
      <c r="B20" s="17"/>
      <c r="C20" s="12"/>
      <c r="D20" s="12"/>
      <c r="E20" s="19" t="str">
        <f aca="false">IF(B20="","",IF(OR(B20="Force",B20="Faiblesse"),"Interne","Externe"))</f>
        <v/>
      </c>
      <c r="F20" s="19" t="str">
        <f aca="false">IF(B20="","",IF(OR(B20="Force",B20="Opportunité"),"Favorable","Défavorable"))</f>
        <v/>
      </c>
      <c r="G20" s="12"/>
      <c r="H20" s="12"/>
      <c r="I20" s="12"/>
      <c r="J20" s="18"/>
    </row>
    <row r="21" customFormat="false" ht="30" hidden="false" customHeight="true" outlineLevel="0" collapsed="false">
      <c r="A21" s="16" t="n">
        <v>11</v>
      </c>
      <c r="B21" s="17"/>
      <c r="C21" s="12"/>
      <c r="D21" s="12"/>
      <c r="E21" s="19" t="str">
        <f aca="false">IF(B21="","",IF(OR(B21="Force",B21="Faiblesse"),"Interne","Externe"))</f>
        <v/>
      </c>
      <c r="F21" s="19" t="str">
        <f aca="false">IF(B21="","",IF(OR(B21="Force",B21="Opportunité"),"Favorable","Défavorable"))</f>
        <v/>
      </c>
      <c r="G21" s="12"/>
      <c r="H21" s="12"/>
      <c r="I21" s="12"/>
      <c r="J21" s="18"/>
    </row>
    <row r="22" customFormat="false" ht="30" hidden="false" customHeight="true" outlineLevel="0" collapsed="false">
      <c r="A22" s="16" t="n">
        <v>12</v>
      </c>
      <c r="B22" s="17"/>
      <c r="C22" s="12"/>
      <c r="D22" s="12"/>
      <c r="E22" s="19" t="str">
        <f aca="false">IF(B22="","",IF(OR(B22="Force",B22="Faiblesse"),"Interne","Externe"))</f>
        <v/>
      </c>
      <c r="F22" s="19" t="str">
        <f aca="false">IF(B22="","",IF(OR(B22="Force",B22="Opportunité"),"Favorable","Défavorable"))</f>
        <v/>
      </c>
      <c r="G22" s="12"/>
      <c r="H22" s="12"/>
      <c r="I22" s="12"/>
      <c r="J22" s="18"/>
    </row>
    <row r="23" customFormat="false" ht="30" hidden="false" customHeight="true" outlineLevel="0" collapsed="false">
      <c r="A23" s="16" t="n">
        <v>13</v>
      </c>
      <c r="B23" s="17"/>
      <c r="C23" s="12"/>
      <c r="D23" s="12"/>
      <c r="E23" s="19" t="str">
        <f aca="false">IF(B23="","",IF(OR(B23="Force",B23="Faiblesse"),"Interne","Externe"))</f>
        <v/>
      </c>
      <c r="F23" s="19" t="str">
        <f aca="false">IF(B23="","",IF(OR(B23="Force",B23="Opportunité"),"Favorable","Défavorable"))</f>
        <v/>
      </c>
      <c r="G23" s="12"/>
      <c r="H23" s="12"/>
      <c r="I23" s="12"/>
      <c r="J23" s="18"/>
    </row>
    <row r="24" customFormat="false" ht="30" hidden="false" customHeight="true" outlineLevel="0" collapsed="false">
      <c r="A24" s="16" t="n">
        <v>14</v>
      </c>
      <c r="B24" s="17"/>
      <c r="C24" s="12"/>
      <c r="D24" s="12"/>
      <c r="E24" s="19" t="str">
        <f aca="false">IF(B24="","",IF(OR(B24="Force",B24="Faiblesse"),"Interne","Externe"))</f>
        <v/>
      </c>
      <c r="F24" s="19" t="str">
        <f aca="false">IF(B24="","",IF(OR(B24="Force",B24="Opportunité"),"Favorable","Défavorable"))</f>
        <v/>
      </c>
      <c r="G24" s="12"/>
      <c r="H24" s="12"/>
      <c r="I24" s="12"/>
      <c r="J24" s="18"/>
    </row>
    <row r="25" customFormat="false" ht="30" hidden="false" customHeight="true" outlineLevel="0" collapsed="false">
      <c r="A25" s="16" t="n">
        <v>15</v>
      </c>
      <c r="B25" s="17"/>
      <c r="C25" s="12"/>
      <c r="D25" s="12"/>
      <c r="E25" s="19" t="str">
        <f aca="false">IF(B25="","",IF(OR(B25="Force",B25="Faiblesse"),"Interne","Externe"))</f>
        <v/>
      </c>
      <c r="F25" s="19" t="str">
        <f aca="false">IF(B25="","",IF(OR(B25="Force",B25="Opportunité"),"Favorable","Défavorable"))</f>
        <v/>
      </c>
      <c r="G25" s="12"/>
      <c r="H25" s="12"/>
      <c r="I25" s="12"/>
      <c r="J25" s="18"/>
    </row>
    <row r="26" customFormat="false" ht="30" hidden="false" customHeight="true" outlineLevel="0" collapsed="false">
      <c r="A26" s="16" t="n">
        <v>16</v>
      </c>
      <c r="B26" s="17"/>
      <c r="C26" s="12"/>
      <c r="D26" s="12"/>
      <c r="E26" s="19" t="str">
        <f aca="false">IF(B26="","",IF(OR(B26="Force",B26="Faiblesse"),"Interne","Externe"))</f>
        <v/>
      </c>
      <c r="F26" s="19" t="str">
        <f aca="false">IF(B26="","",IF(OR(B26="Force",B26="Opportunité"),"Favorable","Défavorable"))</f>
        <v/>
      </c>
      <c r="G26" s="12"/>
      <c r="H26" s="12"/>
      <c r="I26" s="12"/>
      <c r="J26" s="18"/>
    </row>
    <row r="27" customFormat="false" ht="30" hidden="false" customHeight="true" outlineLevel="0" collapsed="false">
      <c r="A27" s="16" t="n">
        <v>17</v>
      </c>
      <c r="B27" s="17"/>
      <c r="C27" s="12"/>
      <c r="D27" s="12"/>
      <c r="E27" s="19" t="str">
        <f aca="false">IF(B27="","",IF(OR(B27="Force",B27="Faiblesse"),"Interne","Externe"))</f>
        <v/>
      </c>
      <c r="F27" s="19" t="str">
        <f aca="false">IF(B27="","",IF(OR(B27="Force",B27="Opportunité"),"Favorable","Défavorable"))</f>
        <v/>
      </c>
      <c r="G27" s="12"/>
      <c r="H27" s="12"/>
      <c r="I27" s="12"/>
      <c r="J27" s="18"/>
    </row>
    <row r="28" customFormat="false" ht="30" hidden="false" customHeight="true" outlineLevel="0" collapsed="false">
      <c r="A28" s="16" t="n">
        <v>18</v>
      </c>
      <c r="B28" s="17"/>
      <c r="C28" s="12"/>
      <c r="D28" s="12"/>
      <c r="E28" s="19" t="str">
        <f aca="false">IF(B28="","",IF(OR(B28="Force",B28="Faiblesse"),"Interne","Externe"))</f>
        <v/>
      </c>
      <c r="F28" s="19" t="str">
        <f aca="false">IF(B28="","",IF(OR(B28="Force",B28="Opportunité"),"Favorable","Défavorable"))</f>
        <v/>
      </c>
      <c r="G28" s="12"/>
      <c r="H28" s="12"/>
      <c r="I28" s="12"/>
      <c r="J28" s="18"/>
    </row>
    <row r="29" customFormat="false" ht="30" hidden="false" customHeight="true" outlineLevel="0" collapsed="false">
      <c r="A29" s="16" t="n">
        <v>19</v>
      </c>
      <c r="B29" s="17"/>
      <c r="C29" s="12"/>
      <c r="D29" s="12"/>
      <c r="E29" s="19" t="str">
        <f aca="false">IF(B29="","",IF(OR(B29="Force",B29="Faiblesse"),"Interne","Externe"))</f>
        <v/>
      </c>
      <c r="F29" s="19" t="str">
        <f aca="false">IF(B29="","",IF(OR(B29="Force",B29="Opportunité"),"Favorable","Défavorable"))</f>
        <v/>
      </c>
      <c r="G29" s="12"/>
      <c r="H29" s="12"/>
      <c r="I29" s="12"/>
      <c r="J29" s="18"/>
    </row>
    <row r="30" customFormat="false" ht="30" hidden="false" customHeight="true" outlineLevel="0" collapsed="false">
      <c r="A30" s="16" t="n">
        <v>20</v>
      </c>
      <c r="B30" s="17"/>
      <c r="C30" s="12"/>
      <c r="D30" s="12"/>
      <c r="E30" s="19" t="str">
        <f aca="false">IF(B30="","",IF(OR(B30="Force",B30="Faiblesse"),"Interne","Externe"))</f>
        <v/>
      </c>
      <c r="F30" s="19" t="str">
        <f aca="false">IF(B30="","",IF(OR(B30="Force",B30="Opportunité"),"Favorable","Défavorable"))</f>
        <v/>
      </c>
      <c r="G30" s="12"/>
      <c r="H30" s="12"/>
      <c r="I30" s="12"/>
      <c r="J30" s="18"/>
    </row>
  </sheetData>
  <conditionalFormatting sqref="G11:G30">
    <cfRule type="expression" priority="2" aboveAverage="0" equalAverage="0" bottom="0" percent="0" rank="0" text="" dxfId="0">
      <formula>AND($D11&lt;&gt;"",$G11="")</formula>
    </cfRule>
  </conditionalFormatting>
  <conditionalFormatting sqref="B11:B30">
    <cfRule type="expression" priority="3" aboveAverage="0" equalAverage="0" bottom="0" percent="0" rank="0" text="" dxfId="2">
      <formula>OR($B11="Force",$B11="Opportunité")</formula>
    </cfRule>
    <cfRule type="expression" priority="4" aboveAverage="0" equalAverage="0" bottom="0" percent="0" rank="0" text="" dxfId="0">
      <formula>OR($B11="Faiblesse",$B11="Menace")</formula>
    </cfRule>
  </conditionalFormatting>
  <dataValidations count="3">
    <dataValidation allowBlank="true" errorStyle="stop" operator="between" showDropDown="false" showErrorMessage="false" showInputMessage="false" sqref="B11:B30" type="list">
      <formula1>"Force,Faiblesse,Opportunité,Menace"</formula1>
      <formula2>0</formula2>
    </dataValidation>
    <dataValidation allowBlank="true" errorStyle="stop" operator="between" showDropDown="false" showErrorMessage="false" showInputMessage="false" sqref="C11:C30" type="list">
      <formula1>Listes!$B$4:$B$16</formula1>
      <formula2>0</formula2>
    </dataValidation>
    <dataValidation allowBlank="true" errorStyle="stop" operator="between" showDropDown="false" showErrorMessage="false" showInputMessage="false" sqref="G11:G30" type="list">
      <formula1>Listes!$C$4:$C$9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C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48"/>
  </cols>
  <sheetData>
    <row r="1" customFormat="false" ht="21.75" hidden="false" customHeight="true" outlineLevel="0" collapsed="false">
      <c r="A1" s="1" t="s">
        <v>0</v>
      </c>
      <c r="B1" s="2"/>
      <c r="C1" s="2"/>
    </row>
    <row r="2" customFormat="false" ht="25.5" hidden="false" customHeight="true" outlineLevel="0" collapsed="false">
      <c r="A2" s="3" t="s">
        <v>66</v>
      </c>
    </row>
    <row r="3" customFormat="false" ht="15" hidden="false" customHeight="false" outlineLevel="0" collapsed="false">
      <c r="A3" s="10" t="s">
        <v>67</v>
      </c>
    </row>
    <row r="5" customFormat="false" ht="24" hidden="false" customHeight="true" outlineLevel="0" collapsed="false">
      <c r="B5" s="20" t="s">
        <v>68</v>
      </c>
      <c r="C5" s="20" t="s">
        <v>69</v>
      </c>
    </row>
    <row r="6" customFormat="false" ht="96" hidden="false" customHeight="true" outlineLevel="0" collapsed="false">
      <c r="A6" s="20" t="s">
        <v>70</v>
      </c>
      <c r="B6" s="21" t="str">
        <f aca="false">"Forces"&amp;CHAR(10)&amp;COUNTIF(SWOT!$B$11:$B$30,"Force")&amp;" ligne(s)"&amp;CHAR(10)&amp;"À protéger et à utiliser : objectif, argument commercial, compétence clé"</f>
        <v>Forces
0 ligne(s)
À protéger et à utiliser : objectif, argument commercial, compétence clé</v>
      </c>
      <c r="C6" s="22" t="str">
        <f aca="false">"Faiblesses"&amp;CHAR(10)&amp;COUNTIF(SWOT!$B$11:$B$30,"Faiblesse")&amp;" ligne(s)"&amp;CHAR(10)&amp;"À regarder en face : risque ou action d’amélioration"</f>
        <v>Faiblesses
0 ligne(s)
À regarder en face : risque ou action d’amélioration</v>
      </c>
    </row>
    <row r="7" customFormat="false" ht="96" hidden="false" customHeight="true" outlineLevel="0" collapsed="false">
      <c r="A7" s="20" t="s">
        <v>71</v>
      </c>
      <c r="B7" s="21" t="str">
        <f aca="false">"Opportunités"&amp;CHAR(10)&amp;COUNTIF(SWOT!$B$11:$B$30,"Opportunité")&amp;" ligne(s)"&amp;CHAR(10)&amp;"À saisir ou non : registre des opportunités (6.1.3)"</f>
        <v>Opportunités
0 ligne(s)
À saisir ou non : registre des opportunités (6.1.3)</v>
      </c>
      <c r="C7" s="22" t="str">
        <f aca="false">"Menaces"&amp;CHAR(10)&amp;COUNTIF(SWOT!$B$11:$B$30,"Menace")&amp;" ligne(s)"&amp;CHAR(10)&amp;"À évaluer : tableau des risques (6.1.2)"</f>
        <v>Menaces
0 ligne(s)
À évaluer : tableau des risques (6.1.2)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I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42"/>
    <col collapsed="false" customWidth="true" hidden="false" outlineLevel="0" max="4" min="4" style="0" width="15"/>
    <col collapsed="false" customWidth="true" hidden="false" outlineLevel="0" max="5" min="5" style="0" width="38"/>
    <col collapsed="false" customWidth="true" hidden="false" outlineLevel="0" max="6" min="6" style="0" width="16"/>
    <col collapsed="false" customWidth="true" hidden="false" outlineLevel="0" max="7" min="7" style="0" width="11"/>
    <col collapsed="false" customWidth="true" hidden="false" outlineLevel="0" max="8" min="8" style="0" width="34"/>
    <col collapsed="false" customWidth="true" hidden="false" outlineLevel="0" max="9" min="9" style="0" width="13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25.5" hidden="false" customHeight="true" outlineLevel="0" collapsed="false">
      <c r="A2" s="3" t="s">
        <v>72</v>
      </c>
    </row>
    <row r="3" customFormat="false" ht="15" hidden="false" customHeight="false" outlineLevel="0" collapsed="false">
      <c r="A3" s="10" t="s">
        <v>73</v>
      </c>
    </row>
    <row r="4" customFormat="false" ht="18" hidden="false" customHeight="true" outlineLevel="0" collapsed="false">
      <c r="C4" s="11" t="s">
        <v>38</v>
      </c>
      <c r="D4" s="14" t="n">
        <f aca="false">COUNTA(C10:C29)</f>
        <v>8</v>
      </c>
    </row>
    <row r="5" customFormat="false" ht="18" hidden="false" customHeight="true" outlineLevel="0" collapsed="false">
      <c r="C5" s="11" t="s">
        <v>39</v>
      </c>
      <c r="D5" s="14" t="n">
        <f aca="false">COUNTIF(G10:G29,"Oui")</f>
        <v>7</v>
      </c>
    </row>
    <row r="6" customFormat="false" ht="18" hidden="false" customHeight="true" outlineLevel="0" collapsed="false">
      <c r="C6" s="11" t="s">
        <v>40</v>
      </c>
      <c r="D6" s="14" t="n">
        <f aca="false">COUNTIF(F10:F29,"Oui")</f>
        <v>1</v>
      </c>
    </row>
    <row r="7" customFormat="false" ht="18" hidden="false" customHeight="true" outlineLevel="0" collapsed="false">
      <c r="C7" s="11" t="s">
        <v>41</v>
      </c>
      <c r="D7" s="14" t="n">
        <f aca="false">SUMPRODUCT((G10:G29="Oui")*(H10:H29=""))</f>
        <v>0</v>
      </c>
    </row>
    <row r="9" customFormat="false" ht="33.75" hidden="false" customHeight="true" outlineLevel="0" collapsed="false">
      <c r="A9" s="15" t="s">
        <v>42</v>
      </c>
      <c r="B9" s="15" t="s">
        <v>43</v>
      </c>
      <c r="C9" s="15" t="s">
        <v>44</v>
      </c>
      <c r="D9" s="15" t="s">
        <v>45</v>
      </c>
      <c r="E9" s="15" t="s">
        <v>46</v>
      </c>
      <c r="F9" s="15" t="s">
        <v>47</v>
      </c>
      <c r="G9" s="15" t="s">
        <v>48</v>
      </c>
      <c r="H9" s="15" t="s">
        <v>49</v>
      </c>
      <c r="I9" s="15" t="s">
        <v>50</v>
      </c>
    </row>
    <row r="10" customFormat="false" ht="30.75" hidden="false" customHeight="true" outlineLevel="0" collapsed="false">
      <c r="A10" s="16" t="n">
        <v>1</v>
      </c>
      <c r="B10" s="12" t="s">
        <v>74</v>
      </c>
      <c r="C10" s="12" t="s">
        <v>75</v>
      </c>
      <c r="D10" s="17" t="s">
        <v>69</v>
      </c>
      <c r="E10" s="12" t="s">
        <v>76</v>
      </c>
      <c r="F10" s="17" t="s">
        <v>77</v>
      </c>
      <c r="G10" s="17" t="s">
        <v>78</v>
      </c>
      <c r="H10" s="12" t="s">
        <v>79</v>
      </c>
      <c r="I10" s="18" t="n">
        <v>46341</v>
      </c>
    </row>
    <row r="11" customFormat="false" ht="30.75" hidden="false" customHeight="true" outlineLevel="0" collapsed="false">
      <c r="A11" s="16" t="n">
        <v>2</v>
      </c>
      <c r="B11" s="12" t="s">
        <v>80</v>
      </c>
      <c r="C11" s="12" t="s">
        <v>81</v>
      </c>
      <c r="D11" s="17" t="s">
        <v>69</v>
      </c>
      <c r="E11" s="12" t="s">
        <v>82</v>
      </c>
      <c r="F11" s="17" t="s">
        <v>83</v>
      </c>
      <c r="G11" s="17" t="s">
        <v>78</v>
      </c>
      <c r="H11" s="12" t="s">
        <v>84</v>
      </c>
      <c r="I11" s="18" t="n">
        <v>46341</v>
      </c>
    </row>
    <row r="12" customFormat="false" ht="18" hidden="false" customHeight="true" outlineLevel="0" collapsed="false">
      <c r="A12" s="16" t="n">
        <v>3</v>
      </c>
      <c r="B12" s="12" t="s">
        <v>85</v>
      </c>
      <c r="C12" s="12" t="s">
        <v>86</v>
      </c>
      <c r="D12" s="17" t="s">
        <v>69</v>
      </c>
      <c r="E12" s="12" t="s">
        <v>87</v>
      </c>
      <c r="F12" s="17" t="s">
        <v>77</v>
      </c>
      <c r="G12" s="17" t="s">
        <v>78</v>
      </c>
      <c r="H12" s="12" t="s">
        <v>88</v>
      </c>
      <c r="I12" s="18" t="n">
        <v>46341</v>
      </c>
    </row>
    <row r="13" customFormat="false" ht="30.75" hidden="false" customHeight="true" outlineLevel="0" collapsed="false">
      <c r="A13" s="16" t="n">
        <v>4</v>
      </c>
      <c r="B13" s="12" t="s">
        <v>89</v>
      </c>
      <c r="C13" s="12" t="s">
        <v>90</v>
      </c>
      <c r="D13" s="17" t="s">
        <v>68</v>
      </c>
      <c r="E13" s="12" t="s">
        <v>91</v>
      </c>
      <c r="F13" s="17" t="s">
        <v>77</v>
      </c>
      <c r="G13" s="17" t="s">
        <v>78</v>
      </c>
      <c r="H13" s="12" t="s">
        <v>92</v>
      </c>
      <c r="I13" s="18" t="n">
        <v>46341</v>
      </c>
    </row>
    <row r="14" customFormat="false" ht="30.75" hidden="false" customHeight="true" outlineLevel="0" collapsed="false">
      <c r="A14" s="16" t="n">
        <v>5</v>
      </c>
      <c r="B14" s="12" t="s">
        <v>93</v>
      </c>
      <c r="C14" s="12" t="s">
        <v>94</v>
      </c>
      <c r="D14" s="17" t="s">
        <v>69</v>
      </c>
      <c r="E14" s="12" t="s">
        <v>95</v>
      </c>
      <c r="F14" s="17" t="s">
        <v>78</v>
      </c>
      <c r="G14" s="17" t="s">
        <v>78</v>
      </c>
      <c r="H14" s="12" t="s">
        <v>96</v>
      </c>
      <c r="I14" s="18" t="n">
        <v>46341</v>
      </c>
    </row>
    <row r="15" customFormat="false" ht="30.75" hidden="false" customHeight="true" outlineLevel="0" collapsed="false">
      <c r="A15" s="16" t="n">
        <v>6</v>
      </c>
      <c r="B15" s="12" t="s">
        <v>97</v>
      </c>
      <c r="C15" s="12" t="s">
        <v>98</v>
      </c>
      <c r="D15" s="17" t="s">
        <v>69</v>
      </c>
      <c r="E15" s="12" t="s">
        <v>99</v>
      </c>
      <c r="F15" s="17" t="s">
        <v>77</v>
      </c>
      <c r="G15" s="17" t="s">
        <v>78</v>
      </c>
      <c r="H15" s="12" t="s">
        <v>100</v>
      </c>
      <c r="I15" s="18" t="n">
        <v>46341</v>
      </c>
    </row>
    <row r="16" customFormat="false" ht="30.75" hidden="false" customHeight="true" outlineLevel="0" collapsed="false">
      <c r="A16" s="16" t="n">
        <v>7</v>
      </c>
      <c r="B16" s="12" t="s">
        <v>101</v>
      </c>
      <c r="C16" s="12" t="s">
        <v>102</v>
      </c>
      <c r="D16" s="17" t="s">
        <v>69</v>
      </c>
      <c r="E16" s="12" t="s">
        <v>103</v>
      </c>
      <c r="F16" s="17" t="s">
        <v>77</v>
      </c>
      <c r="G16" s="17" t="s">
        <v>78</v>
      </c>
      <c r="H16" s="12" t="s">
        <v>104</v>
      </c>
      <c r="I16" s="18" t="n">
        <v>46341</v>
      </c>
    </row>
    <row r="17" customFormat="false" ht="30.75" hidden="false" customHeight="true" outlineLevel="0" collapsed="false">
      <c r="A17" s="16" t="n">
        <v>8</v>
      </c>
      <c r="B17" s="12" t="s">
        <v>74</v>
      </c>
      <c r="C17" s="12" t="s">
        <v>105</v>
      </c>
      <c r="D17" s="17" t="s">
        <v>69</v>
      </c>
      <c r="E17" s="12" t="s">
        <v>106</v>
      </c>
      <c r="F17" s="17" t="s">
        <v>77</v>
      </c>
      <c r="G17" s="17" t="s">
        <v>77</v>
      </c>
      <c r="H17" s="12"/>
      <c r="I17" s="18" t="n">
        <v>46341</v>
      </c>
    </row>
  </sheetData>
  <conditionalFormatting sqref="H10:H29">
    <cfRule type="expression" priority="2" aboveAverage="0" equalAverage="0" bottom="0" percent="0" rank="0" text="" dxfId="0">
      <formula>AND($G10="Oui",$H10="")</formula>
    </cfRule>
  </conditionalFormatting>
  <conditionalFormatting sqref="F10:F29">
    <cfRule type="expression" priority="3" aboveAverage="0" equalAverage="0" bottom="0" percent="0" rank="0" text="" dxfId="1">
      <formula>$F10="À examiner"</formula>
    </cfRule>
  </conditionalFormatting>
  <dataValidations count="4">
    <dataValidation allowBlank="true" errorStyle="stop" operator="between" showDropDown="false" showErrorMessage="false" showInputMessage="false" sqref="B10:B29" type="list">
      <formula1>Listes!$A$4:$A$10</formula1>
      <formula2>0</formula2>
    </dataValidation>
    <dataValidation allowBlank="true" errorStyle="stop" operator="between" showDropDown="false" showErrorMessage="false" showInputMessage="false" sqref="D10:D29" type="list">
      <formula1>"Favorable,Défavorable"</formula1>
      <formula2>0</formula2>
    </dataValidation>
    <dataValidation allowBlank="true" errorStyle="stop" operator="between" showDropDown="false" showErrorMessage="false" showInputMessage="false" sqref="F10:F29" type="list">
      <formula1>"Oui,Non,À examiner"</formula1>
      <formula2>0</formula2>
    </dataValidation>
    <dataValidation allowBlank="true" errorStyle="stop" operator="between" showDropDown="false" showErrorMessage="false" showInputMessage="false" sqref="G10:G29" type="list">
      <formula1>"Oui,Non"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46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8" min="7" style="0" width="28"/>
    <col collapsed="false" customWidth="true" hidden="false" outlineLevel="0" max="9" min="9" style="0" width="16"/>
    <col collapsed="false" customWidth="true" hidden="false" outlineLevel="0" max="10" min="10" style="0" width="13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5.5" hidden="false" customHeight="true" outlineLevel="0" collapsed="false">
      <c r="A2" s="3" t="s">
        <v>107</v>
      </c>
    </row>
    <row r="3" customFormat="false" ht="15" hidden="false" customHeight="false" outlineLevel="0" collapsed="false">
      <c r="A3" s="10" t="s">
        <v>108</v>
      </c>
    </row>
    <row r="4" customFormat="false" ht="18" hidden="false" customHeight="true" outlineLevel="0" collapsed="false">
      <c r="D4" s="11" t="s">
        <v>53</v>
      </c>
      <c r="E4" s="14" t="n">
        <f aca="false">COUNTIF(B11:B30,"Force")</f>
        <v>2</v>
      </c>
    </row>
    <row r="5" customFormat="false" ht="18" hidden="false" customHeight="true" outlineLevel="0" collapsed="false">
      <c r="D5" s="11" t="s">
        <v>54</v>
      </c>
      <c r="E5" s="14" t="n">
        <f aca="false">COUNTIF(B11:B30,"Faiblesse")</f>
        <v>2</v>
      </c>
    </row>
    <row r="6" customFormat="false" ht="18" hidden="false" customHeight="true" outlineLevel="0" collapsed="false">
      <c r="D6" s="11" t="s">
        <v>55</v>
      </c>
      <c r="E6" s="14" t="n">
        <f aca="false">COUNTIF(B11:B30,"Opportunité")</f>
        <v>2</v>
      </c>
    </row>
    <row r="7" customFormat="false" ht="18" hidden="false" customHeight="true" outlineLevel="0" collapsed="false">
      <c r="D7" s="11" t="s">
        <v>56</v>
      </c>
      <c r="E7" s="14" t="n">
        <f aca="false">COUNTIF(B11:B30,"Menace")</f>
        <v>2</v>
      </c>
    </row>
    <row r="8" customFormat="false" ht="18" hidden="false" customHeight="true" outlineLevel="0" collapsed="false">
      <c r="D8" s="11" t="s">
        <v>57</v>
      </c>
      <c r="E8" s="14" t="n">
        <f aca="false">SUMPRODUCT((D11:D30&lt;&gt;"")*(G11:G30=""))</f>
        <v>0</v>
      </c>
    </row>
    <row r="10" customFormat="false" ht="33.75" hidden="false" customHeight="true" outlineLevel="0" collapsed="false">
      <c r="A10" s="15" t="s">
        <v>42</v>
      </c>
      <c r="B10" s="15" t="s">
        <v>58</v>
      </c>
      <c r="C10" s="15" t="s">
        <v>59</v>
      </c>
      <c r="D10" s="15" t="s">
        <v>60</v>
      </c>
      <c r="E10" s="15" t="s">
        <v>61</v>
      </c>
      <c r="F10" s="15" t="s">
        <v>62</v>
      </c>
      <c r="G10" s="15" t="s">
        <v>63</v>
      </c>
      <c r="H10" s="15" t="s">
        <v>64</v>
      </c>
      <c r="I10" s="15" t="s">
        <v>65</v>
      </c>
      <c r="J10" s="15" t="s">
        <v>50</v>
      </c>
    </row>
    <row r="11" customFormat="false" ht="30.75" hidden="false" customHeight="true" outlineLevel="0" collapsed="false">
      <c r="A11" s="16" t="n">
        <v>1</v>
      </c>
      <c r="B11" s="17" t="s">
        <v>109</v>
      </c>
      <c r="C11" s="12" t="s">
        <v>110</v>
      </c>
      <c r="D11" s="12" t="s">
        <v>111</v>
      </c>
      <c r="E11" s="19" t="str">
        <f aca="false">IF(B11="","",IF(OR(B11="Force",B11="Faiblesse"),"Interne","Externe"))</f>
        <v>Interne</v>
      </c>
      <c r="F11" s="19" t="str">
        <f aca="false">IF(B11="","",IF(OR(B11="Force",B11="Opportunité"),"Favorable","Défavorable"))</f>
        <v>Favorable</v>
      </c>
      <c r="G11" s="12" t="s">
        <v>112</v>
      </c>
      <c r="H11" s="12" t="s">
        <v>113</v>
      </c>
      <c r="I11" s="12" t="s">
        <v>114</v>
      </c>
      <c r="J11" s="18" t="n">
        <v>46341</v>
      </c>
    </row>
    <row r="12" customFormat="false" ht="30.75" hidden="false" customHeight="true" outlineLevel="0" collapsed="false">
      <c r="A12" s="16" t="n">
        <v>2</v>
      </c>
      <c r="B12" s="17" t="s">
        <v>109</v>
      </c>
      <c r="C12" s="12" t="s">
        <v>115</v>
      </c>
      <c r="D12" s="12" t="s">
        <v>116</v>
      </c>
      <c r="E12" s="19" t="str">
        <f aca="false">IF(B12="","",IF(OR(B12="Force",B12="Faiblesse"),"Interne","Externe"))</f>
        <v>Interne</v>
      </c>
      <c r="F12" s="19" t="str">
        <f aca="false">IF(B12="","",IF(OR(B12="Force",B12="Opportunité"),"Favorable","Défavorable"))</f>
        <v>Favorable</v>
      </c>
      <c r="G12" s="12" t="s">
        <v>117</v>
      </c>
      <c r="H12" s="12"/>
      <c r="I12" s="12" t="s">
        <v>118</v>
      </c>
      <c r="J12" s="18" t="n">
        <v>46341</v>
      </c>
    </row>
    <row r="13" customFormat="false" ht="30.75" hidden="false" customHeight="true" outlineLevel="0" collapsed="false">
      <c r="A13" s="16" t="n">
        <v>3</v>
      </c>
      <c r="B13" s="17" t="s">
        <v>119</v>
      </c>
      <c r="C13" s="12" t="s">
        <v>110</v>
      </c>
      <c r="D13" s="12" t="s">
        <v>120</v>
      </c>
      <c r="E13" s="19" t="str">
        <f aca="false">IF(B13="","",IF(OR(B13="Force",B13="Faiblesse"),"Interne","Externe"))</f>
        <v>Interne</v>
      </c>
      <c r="F13" s="19" t="str">
        <f aca="false">IF(B13="","",IF(OR(B13="Force",B13="Opportunité"),"Favorable","Défavorable"))</f>
        <v>Défavorable</v>
      </c>
      <c r="G13" s="12" t="s">
        <v>121</v>
      </c>
      <c r="H13" s="12" t="s">
        <v>122</v>
      </c>
      <c r="I13" s="12" t="s">
        <v>114</v>
      </c>
      <c r="J13" s="18" t="n">
        <v>46341</v>
      </c>
    </row>
    <row r="14" customFormat="false" ht="30.75" hidden="false" customHeight="true" outlineLevel="0" collapsed="false">
      <c r="A14" s="16" t="n">
        <v>4</v>
      </c>
      <c r="B14" s="17" t="s">
        <v>119</v>
      </c>
      <c r="C14" s="12" t="s">
        <v>115</v>
      </c>
      <c r="D14" s="12" t="s">
        <v>123</v>
      </c>
      <c r="E14" s="19" t="str">
        <f aca="false">IF(B14="","",IF(OR(B14="Force",B14="Faiblesse"),"Interne","Externe"))</f>
        <v>Interne</v>
      </c>
      <c r="F14" s="19" t="str">
        <f aca="false">IF(B14="","",IF(OR(B14="Force",B14="Opportunité"),"Favorable","Défavorable"))</f>
        <v>Défavorable</v>
      </c>
      <c r="G14" s="12" t="s">
        <v>112</v>
      </c>
      <c r="H14" s="12" t="s">
        <v>124</v>
      </c>
      <c r="I14" s="12" t="s">
        <v>125</v>
      </c>
      <c r="J14" s="18" t="n">
        <v>46341</v>
      </c>
    </row>
    <row r="15" customFormat="false" ht="30.75" hidden="false" customHeight="true" outlineLevel="0" collapsed="false">
      <c r="A15" s="16" t="n">
        <v>5</v>
      </c>
      <c r="B15" s="17" t="s">
        <v>126</v>
      </c>
      <c r="C15" s="12" t="s">
        <v>101</v>
      </c>
      <c r="D15" s="12" t="s">
        <v>127</v>
      </c>
      <c r="E15" s="19" t="str">
        <f aca="false">IF(B15="","",IF(OR(B15="Force",B15="Faiblesse"),"Interne","Externe"))</f>
        <v>Externe</v>
      </c>
      <c r="F15" s="19" t="str">
        <f aca="false">IF(B15="","",IF(OR(B15="Force",B15="Opportunité"),"Favorable","Défavorable"))</f>
        <v>Favorable</v>
      </c>
      <c r="G15" s="12" t="s">
        <v>128</v>
      </c>
      <c r="H15" s="12" t="s">
        <v>129</v>
      </c>
      <c r="I15" s="12" t="s">
        <v>118</v>
      </c>
      <c r="J15" s="18" t="n">
        <v>46341</v>
      </c>
    </row>
    <row r="16" customFormat="false" ht="18" hidden="false" customHeight="true" outlineLevel="0" collapsed="false">
      <c r="A16" s="16" t="n">
        <v>6</v>
      </c>
      <c r="B16" s="17" t="s">
        <v>126</v>
      </c>
      <c r="C16" s="12" t="s">
        <v>80</v>
      </c>
      <c r="D16" s="12" t="s">
        <v>130</v>
      </c>
      <c r="E16" s="19" t="str">
        <f aca="false">IF(B16="","",IF(OR(B16="Force",B16="Faiblesse"),"Interne","Externe"))</f>
        <v>Externe</v>
      </c>
      <c r="F16" s="19" t="str">
        <f aca="false">IF(B16="","",IF(OR(B16="Force",B16="Opportunité"),"Favorable","Défavorable"))</f>
        <v>Favorable</v>
      </c>
      <c r="G16" s="12" t="s">
        <v>131</v>
      </c>
      <c r="H16" s="12" t="s">
        <v>132</v>
      </c>
      <c r="I16" s="12" t="s">
        <v>133</v>
      </c>
      <c r="J16" s="18" t="n">
        <v>46341</v>
      </c>
    </row>
    <row r="17" customFormat="false" ht="30.75" hidden="false" customHeight="true" outlineLevel="0" collapsed="false">
      <c r="A17" s="16" t="n">
        <v>7</v>
      </c>
      <c r="B17" s="17" t="s">
        <v>134</v>
      </c>
      <c r="C17" s="12" t="s">
        <v>101</v>
      </c>
      <c r="D17" s="12" t="s">
        <v>102</v>
      </c>
      <c r="E17" s="19" t="str">
        <f aca="false">IF(B17="","",IF(OR(B17="Force",B17="Faiblesse"),"Interne","Externe"))</f>
        <v>Externe</v>
      </c>
      <c r="F17" s="19" t="str">
        <f aca="false">IF(B17="","",IF(OR(B17="Force",B17="Opportunité"),"Favorable","Défavorable"))</f>
        <v>Défavorable</v>
      </c>
      <c r="G17" s="12" t="s">
        <v>121</v>
      </c>
      <c r="H17" s="12" t="s">
        <v>135</v>
      </c>
      <c r="I17" s="12" t="s">
        <v>118</v>
      </c>
      <c r="J17" s="18" t="n">
        <v>46341</v>
      </c>
    </row>
    <row r="18" customFormat="false" ht="18" hidden="false" customHeight="true" outlineLevel="0" collapsed="false">
      <c r="A18" s="16" t="n">
        <v>8</v>
      </c>
      <c r="B18" s="17" t="s">
        <v>134</v>
      </c>
      <c r="C18" s="12" t="s">
        <v>80</v>
      </c>
      <c r="D18" s="12" t="s">
        <v>81</v>
      </c>
      <c r="E18" s="19" t="str">
        <f aca="false">IF(B18="","",IF(OR(B18="Force",B18="Faiblesse"),"Interne","Externe"))</f>
        <v>Externe</v>
      </c>
      <c r="F18" s="19" t="str">
        <f aca="false">IF(B18="","",IF(OR(B18="Force",B18="Opportunité"),"Favorable","Défavorable"))</f>
        <v>Défavorable</v>
      </c>
      <c r="G18" s="12" t="s">
        <v>136</v>
      </c>
      <c r="H18" s="12" t="s">
        <v>137</v>
      </c>
      <c r="I18" s="12" t="s">
        <v>118</v>
      </c>
      <c r="J18" s="18" t="n">
        <v>46341</v>
      </c>
    </row>
  </sheetData>
  <conditionalFormatting sqref="G11:G30">
    <cfRule type="expression" priority="2" aboveAverage="0" equalAverage="0" bottom="0" percent="0" rank="0" text="" dxfId="0">
      <formula>AND($D11&lt;&gt;"",$G11="")</formula>
    </cfRule>
  </conditionalFormatting>
  <conditionalFormatting sqref="B11:B30">
    <cfRule type="expression" priority="3" aboveAverage="0" equalAverage="0" bottom="0" percent="0" rank="0" text="" dxfId="2">
      <formula>OR($B11="Force",$B11="Opportunité")</formula>
    </cfRule>
    <cfRule type="expression" priority="4" aboveAverage="0" equalAverage="0" bottom="0" percent="0" rank="0" text="" dxfId="0">
      <formula>OR($B11="Faiblesse",$B11="Menace")</formula>
    </cfRule>
  </conditionalFormatting>
  <dataValidations count="3">
    <dataValidation allowBlank="true" errorStyle="stop" operator="between" showDropDown="false" showErrorMessage="false" showInputMessage="false" sqref="B11:B30" type="list">
      <formula1>"Force,Faiblesse,Opportunité,Menace"</formula1>
      <formula2>0</formula2>
    </dataValidation>
    <dataValidation allowBlank="true" errorStyle="stop" operator="between" showDropDown="false" showErrorMessage="false" showInputMessage="false" sqref="C11:C30" type="list">
      <formula1>Listes!$B$4:$B$16</formula1>
      <formula2>0</formula2>
    </dataValidation>
    <dataValidation allowBlank="true" errorStyle="stop" operator="between" showDropDown="false" showErrorMessage="false" showInputMessage="false" sqref="G11:G30" type="list">
      <formula1>Listes!$C$4:$C$9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4"/>
  </cols>
  <sheetData>
    <row r="1" customFormat="false" ht="21.75" hidden="false" customHeight="true" outlineLevel="0" collapsed="false">
      <c r="A1" s="1" t="s">
        <v>138</v>
      </c>
      <c r="B1" s="2"/>
      <c r="C1" s="2"/>
      <c r="D1" s="2"/>
    </row>
    <row r="2" customFormat="false" ht="15" hidden="false" customHeight="false" outlineLevel="0" collapsed="false">
      <c r="A2" s="23" t="s">
        <v>139</v>
      </c>
    </row>
    <row r="3" customFormat="false" ht="15" hidden="false" customHeight="false" outlineLevel="0" collapsed="false">
      <c r="A3" s="15" t="s">
        <v>140</v>
      </c>
      <c r="B3" s="15" t="s">
        <v>141</v>
      </c>
      <c r="C3" s="15" t="s">
        <v>142</v>
      </c>
    </row>
    <row r="4" customFormat="false" ht="15" hidden="false" customHeight="false" outlineLevel="0" collapsed="false">
      <c r="A4" s="12" t="s">
        <v>74</v>
      </c>
      <c r="B4" s="12" t="s">
        <v>143</v>
      </c>
      <c r="C4" s="12" t="s">
        <v>121</v>
      </c>
    </row>
    <row r="5" customFormat="false" ht="15" hidden="false" customHeight="false" outlineLevel="0" collapsed="false">
      <c r="A5" s="12" t="s">
        <v>80</v>
      </c>
      <c r="B5" s="12" t="s">
        <v>144</v>
      </c>
      <c r="C5" s="12" t="s">
        <v>128</v>
      </c>
    </row>
    <row r="6" customFormat="false" ht="15" hidden="false" customHeight="false" outlineLevel="0" collapsed="false">
      <c r="A6" s="12" t="s">
        <v>85</v>
      </c>
      <c r="B6" s="12" t="s">
        <v>145</v>
      </c>
      <c r="C6" s="12" t="s">
        <v>112</v>
      </c>
    </row>
    <row r="7" customFormat="false" ht="15" hidden="false" customHeight="false" outlineLevel="0" collapsed="false">
      <c r="A7" s="12" t="s">
        <v>89</v>
      </c>
      <c r="B7" s="12" t="s">
        <v>146</v>
      </c>
      <c r="C7" s="12" t="s">
        <v>131</v>
      </c>
    </row>
    <row r="8" customFormat="false" ht="15" hidden="false" customHeight="false" outlineLevel="0" collapsed="false">
      <c r="A8" s="12" t="s">
        <v>93</v>
      </c>
      <c r="B8" s="12" t="s">
        <v>110</v>
      </c>
      <c r="C8" s="12" t="s">
        <v>136</v>
      </c>
    </row>
    <row r="9" customFormat="false" ht="15" hidden="false" customHeight="false" outlineLevel="0" collapsed="false">
      <c r="A9" s="12" t="s">
        <v>97</v>
      </c>
      <c r="B9" s="12" t="s">
        <v>115</v>
      </c>
      <c r="C9" s="12" t="s">
        <v>117</v>
      </c>
    </row>
    <row r="10" customFormat="false" ht="15" hidden="false" customHeight="false" outlineLevel="0" collapsed="false">
      <c r="A10" s="12" t="s">
        <v>101</v>
      </c>
      <c r="B10" s="12" t="s">
        <v>74</v>
      </c>
    </row>
    <row r="11" customFormat="false" ht="15" hidden="false" customHeight="false" outlineLevel="0" collapsed="false">
      <c r="B11" s="12" t="s">
        <v>80</v>
      </c>
    </row>
    <row r="12" customFormat="false" ht="15" hidden="false" customHeight="false" outlineLevel="0" collapsed="false">
      <c r="B12" s="12" t="s">
        <v>85</v>
      </c>
    </row>
    <row r="13" customFormat="false" ht="15" hidden="false" customHeight="false" outlineLevel="0" collapsed="false">
      <c r="B13" s="12" t="s">
        <v>89</v>
      </c>
    </row>
    <row r="14" customFormat="false" ht="15" hidden="false" customHeight="false" outlineLevel="0" collapsed="false">
      <c r="B14" s="12" t="s">
        <v>93</v>
      </c>
    </row>
    <row r="15" customFormat="false" ht="15" hidden="false" customHeight="false" outlineLevel="0" collapsed="false">
      <c r="B15" s="12" t="s">
        <v>97</v>
      </c>
    </row>
    <row r="16" customFormat="false" ht="15" hidden="false" customHeight="false" outlineLevel="0" collapsed="false">
      <c r="B16" s="12" t="s">
        <v>101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2026-10-21T09:34:13Z</dcterms:created>
  <dc:creator>openpyxl</dc:creator>
  <dc:description/>
  <dc:language>en-US</dc:language>
  <cp:lastModifiedBy/>
  <dcterms:modified xsi:type="dcterms:W3CDTF">2026-10-21T09:34:13Z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