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Sources" sheetId="2" state="visible" r:id="rId4"/>
    <sheet name="Enquête" sheetId="3" state="visible" r:id="rId5"/>
    <sheet name="Synthèse" sheetId="4" state="visible" r:id="rId6"/>
    <sheet name="Plan d’actions" sheetId="5" state="visible" r:id="rId7"/>
    <sheet name="Exemple sources" sheetId="6" state="visible" r:id="rId8"/>
    <sheet name="Exemple enquête" sheetId="7" state="visible" r:id="rId9"/>
    <sheet name="Exemple synthèse" sheetId="8" state="visible" r:id="rId10"/>
    <sheet name="Exemple plan d’actions" sheetId="9" state="visible" r:id="rId11"/>
    <sheet name="Listes" sheetId="10" state="visible" r:id="rId12"/>
  </sheets>
  <definedNames>
    <definedName function="false" hidden="false" localSheetId="2" name="_xlnm.Print_Titles" vbProcedure="false">Enquête!$12:$12</definedName>
    <definedName function="false" hidden="false" localSheetId="6" name="_xlnm.Print_Titles" vbProcedure="false">'Exemple enquête'!$12:$12</definedName>
    <definedName function="false" hidden="false" localSheetId="8" name="_xlnm.Print_Titles" vbProcedure="false">'Exemple plan d’actions'!$11:$11</definedName>
    <definedName function="false" hidden="false" localSheetId="5" name="_xlnm.Print_Titles" vbProcedure="false">'Exemple sources'!$11:$11</definedName>
    <definedName function="false" hidden="false" localSheetId="4" name="_xlnm.Print_Titles" vbProcedure="false">'Plan d’actions'!$11:$11</definedName>
    <definedName function="false" hidden="false" localSheetId="1" name="_xlnm.Print_Titles" vbProcedure="false">Sources!$11:$11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<sst xmlns="http://schemas.openxmlformats.org/spreadsheetml/2006/main" count="418" uniqueCount="218">
  <si>
    <t xml:space="preserve">K-li-T · Modèle ISO 9001:2026 · Paragraphe 9.1.2</t>
  </si>
  <si>
    <t xml:space="preserve">Suivi de la satisfaction client</t>
  </si>
  <si>
    <t xml:space="preserve">Ce classeur vous aide à surveiller la satisfaction de vos clients (9.1.2) : choisir les sources d’information parmi celles que cite la note du paragraphe, conduire une enquête courte de cinq questions, lire les réponses par question et par thème, et décider des actions. Les feuilles remplies sont les informations documentées qui prouvent la surveillance et l’usage des résultats.</t>
  </si>
  <si>
    <t xml:space="preserve">Mode d’emploi</t>
  </si>
  <si>
    <t xml:space="preserve">1.  Choisir. Dans « Sources », indiquez pour chacune des neuf sources de la note si vous la retenez, comment elle fonctionne chez vous, à quelle fréquence, qui l’alimente et la preuve conservée. Les trois dernières lignes sont libres : ajoutez un indicateur chiffré (taux de livraison à l’heure) ou une source propre à votre métier.</t>
  </si>
  <si>
    <t xml:space="preserve">2.  Envoyer. Dans « Enquête », inscrivez les clients sollicités (cinq à quinze clients principaux, deux interlocuteurs si possible), la date d’envoi et la relance. Le statut se calcule.</t>
  </si>
  <si>
    <t xml:space="preserve">3.  Saisir. Reportez chaque réponse : une note de 1 à 5 par question, ou NC si le client n’est pas concerné. Classez le commentaire de la question 5 dans un thème. La colonne « À examiner » signale les notes de 2 ou moins, avec « Appeler » pour un client important.</t>
  </si>
  <si>
    <t xml:space="preserve">4.  Lire. L’onglet « Synthèse » calcule la moyenne, le nombre de réponses et la note la plus basse de chaque question, compare au seuil d’action (3,5 sur 5, repère de K-li-T) et à la précédente enquête, et compte les commentaires par thème.</t>
  </si>
  <si>
    <t xml:space="preserve">5.  Décider. Dans « Plan d’actions », une ligne par point faible : décision, responsable, échéance, où la tracer. Informez les clients du résultat et des changements annoncés.</t>
  </si>
  <si>
    <t xml:space="preserve">6.  Présenter. Portez la synthèse et le plan d’actions au dossier de la revue de direction, et les pistes de progrès à la liste d’amélioration.</t>
  </si>
  <si>
    <t xml:space="preserve">Ce que la norme demande et ce qu’elle ne demande pas</t>
  </si>
  <si>
    <t xml:space="preserve">Elle demande de surveiller la satisfaction du client et de déterminer les méthodes pour obtenir, surveiller et revoir les informations qui la concernent. Elle n’impose ni questionnaire, ni note, ni fréquence, ni seuil : la note du paragraphe cite des sources possibles, dont l’enquête n’est qu’une. Le questionnaire, le seuil de 3,5 et les fréquences de ce classeur sont des repères de terrain de K-li-T, à adapter.</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</si>
  <si>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</si>
  <si>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</si>
  <si>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</si>
  <si>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</si>
  <si>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</si>
  <si>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Sources : le registre des neuf sources de la note de 9.1.2, plus trois lignes libres, avec prochaine collecte et état calculés.</t>
  </si>
  <si>
    <t xml:space="preserve">•  Enquête : 30 lignes, questionnaire de cinq questions, statut de réponse et alerte sur les notes basses.</t>
  </si>
  <si>
    <t xml:space="preserve">•  Synthèse : moyennes, seuil, écart avec la précédente enquête, commentaires par thème.</t>
  </si>
  <si>
    <t xml:space="preserve">•  Plan d’actions : 14 lignes, avec retard calculé et retour au client.</t>
  </si>
  <si>
    <t xml:space="preserve">•  Exemples : quatorze clients sollicités le 8 septembre 2026, neuf réponses (64 %), deux moyennes sous 3,5 (dates promises 3,4 ; information à temps 3,3), un client important à rappeler, sept actions.</t>
  </si>
  <si>
    <t xml:space="preserve">•  Listes : les listes déroulantes, modifiables.</t>
  </si>
  <si>
    <t xml:space="preserve">Pour aller plus loin</t>
  </si>
  <si>
    <t xml:space="preserve">L’article qui accompagne ce modèle : k-li-t.com/satisfaction-client-iso-9001/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</si>
  <si>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</si>
  <si>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Registre des sources d’information sur la satisfaction</t>
  </si>
  <si>
    <t xml:space="preserve">La note de 9.1.2 cite neuf sources possibles. Choisissez celles qui vous conviennent, nommez un responsable, une fréquence et la preuve que vous conservez.</t>
  </si>
  <si>
    <t xml:space="preserve">Date de référence</t>
  </si>
  <si>
    <t xml:space="preserve">En blanc : date du jour. Dans l’exemple : date fixée pour que les états restent lisibles.</t>
  </si>
  <si>
    <t xml:space="preserve">Sources retenues</t>
  </si>
  <si>
    <t xml:space="preserve">Sources retenues sans responsable</t>
  </si>
  <si>
    <t xml:space="preserve">Collectes en retard</t>
  </si>
  <si>
    <t xml:space="preserve">Collectes à planifier (aucune date)</t>
  </si>
  <si>
    <t xml:space="preserve">1. La source</t>
  </si>
  <si>
    <t xml:space="preserve">2. Choix et organisation</t>
  </si>
  <si>
    <t xml:space="preserve">3. Planning et état</t>
  </si>
  <si>
    <t xml:space="preserve">4. Preuve</t>
  </si>
  <si>
    <t xml:space="preserve">N°</t>
  </si>
  <si>
    <t xml:space="preserve">Source (note de 9.1.2)</t>
  </si>
  <si>
    <t xml:space="preserve">Retenue ?</t>
  </si>
  <si>
    <t xml:space="preserve">Méthode concrète dans l’entreprise</t>
  </si>
  <si>
    <t xml:space="preserve">Fréquence (mois)</t>
  </si>
  <si>
    <t xml:space="preserve">Responsable</t>
  </si>
  <si>
    <t xml:space="preserve">Dernière collecte</t>
  </si>
  <si>
    <t xml:space="preserve">Prochaine collecte</t>
  </si>
  <si>
    <t xml:space="preserve">État</t>
  </si>
  <si>
    <t xml:space="preserve">Preuve conservée</t>
  </si>
  <si>
    <t xml:space="preserve">Enquêtes auprès des clients</t>
  </si>
  <si>
    <t xml:space="preserve">Retours sur les produits livrés et services fournis</t>
  </si>
  <si>
    <t xml:space="preserve">Réunions avec les clients</t>
  </si>
  <si>
    <t xml:space="preserve">Analyse des parts de marché</t>
  </si>
  <si>
    <t xml:space="preserve">Compliments</t>
  </si>
  <si>
    <t xml:space="preserve">Réclamations</t>
  </si>
  <si>
    <t xml:space="preserve">Réclamations au titre de la garantie</t>
  </si>
  <si>
    <t xml:space="preserve">Rapports de distributeurs</t>
  </si>
  <si>
    <t xml:space="preserve">Réseaux sociaux</t>
  </si>
  <si>
    <t xml:space="preserve">Enquête de satisfaction : questionnaire et réponses</t>
  </si>
  <si>
    <t xml:space="preserve">Une ligne par client sollicité. Notes de 1 (pas du tout satisfait) à 5 (très satisfait), ou NC si le client n’est pas concerné. La cinquième question est ouverte : classez le commentaire dans un thème.</t>
  </si>
  <si>
    <t xml:space="preserve">Questionnaire (repère de terrain K-li-T, à adapter à votre activité)</t>
  </si>
  <si>
    <t xml:space="preserve">Clients sollicités</t>
  </si>
  <si>
    <t xml:space="preserve">1. Les pièces reçues respectent-elles vos exigences (plans, cotes, aspect) ? Note de 1 à 5.</t>
  </si>
  <si>
    <t xml:space="preserve">Réponses reçues</t>
  </si>
  <si>
    <t xml:space="preserve">2. Nos livraisons respectent-elles les dates promises ? Note de 1 à 5.</t>
  </si>
  <si>
    <t xml:space="preserve">Taux de réponse</t>
  </si>
  <si>
    <t xml:space="preserve">3. Êtes-vous informé à temps d’un changement ou d’un retard ? Note de 1 à 5.</t>
  </si>
  <si>
    <t xml:space="preserve">Clients non répondants</t>
  </si>
  <si>
    <t xml:space="preserve">4. Quand un problème survient, notre réponse est-elle rapide et utile ? Note de 1 à 5, ou NC (pas concerné).</t>
  </si>
  <si>
    <t xml:space="preserve">Notes de 2 ou moins à traiter</t>
  </si>
  <si>
    <t xml:space="preserve">5. Qu’est-ce qui, dans notre manière de travailler, devrait changer en premier ? Texte libre.</t>
  </si>
  <si>
    <t xml:space="preserve">1. Le client</t>
  </si>
  <si>
    <t xml:space="preserve">2. Envoi et réponse</t>
  </si>
  <si>
    <t xml:space="preserve">3. Notes de 1 à 5</t>
  </si>
  <si>
    <t xml:space="preserve">4. Commentaire et suite</t>
  </si>
  <si>
    <t xml:space="preserve">Client</t>
  </si>
  <si>
    <t xml:space="preserve">Interlocuteur (fonction)</t>
  </si>
  <si>
    <t xml:space="preserve">Client important ?</t>
  </si>
  <si>
    <t xml:space="preserve">Date d’envoi</t>
  </si>
  <si>
    <t xml:space="preserve">Relance</t>
  </si>
  <si>
    <t xml:space="preserve">Date de réponse</t>
  </si>
  <si>
    <t xml:space="preserve">Statut</t>
  </si>
  <si>
    <t xml:space="preserve">Q1</t>
  </si>
  <si>
    <t xml:space="preserve">Q2</t>
  </si>
  <si>
    <t xml:space="preserve">Q3</t>
  </si>
  <si>
    <t xml:space="preserve">Q4</t>
  </si>
  <si>
    <t xml:space="preserve">Q5 : commentaire libre</t>
  </si>
  <si>
    <t xml:space="preserve">Thème du commentaire</t>
  </si>
  <si>
    <t xml:space="preserve">À examiner</t>
  </si>
  <si>
    <t xml:space="preserve">K-li-T · Modèle ISO 9001:2026 · Paragraphes 9.1.2 et 9.1.3</t>
  </si>
  <si>
    <t xml:space="preserve">Synthèse de l’enquête</t>
  </si>
  <si>
    <t xml:space="preserve">Les moyennes se calculent à partir de l’onglet de saisie. Fixez un seuil : sous ce seuil, une action est à ouvrir dans le plan d’actions.</t>
  </si>
  <si>
    <t xml:space="preserve">Seuil d’action (moyenne sur 5), repère K-li-T : 3,5</t>
  </si>
  <si>
    <t xml:space="preserve">Questions sous le seuil</t>
  </si>
  <si>
    <t xml:space="preserve">1. Résultats par question</t>
  </si>
  <si>
    <t xml:space="preserve">Question</t>
  </si>
  <si>
    <t xml:space="preserve">Moyenne sur 5</t>
  </si>
  <si>
    <t xml:space="preserve">Réponses</t>
  </si>
  <si>
    <t xml:space="preserve">Note la plus basse</t>
  </si>
  <si>
    <t xml:space="preserve">Décision</t>
  </si>
  <si>
    <t xml:space="preserve">Moyenne de la précédente enquête</t>
  </si>
  <si>
    <t xml:space="preserve">Écart</t>
  </si>
  <si>
    <t xml:space="preserve">Conformité des pièces</t>
  </si>
  <si>
    <t xml:space="preserve">Respect des dates promises</t>
  </si>
  <si>
    <t xml:space="preserve">Information à temps</t>
  </si>
  <si>
    <t xml:space="preserve">Réponse aux problèmes</t>
  </si>
  <si>
    <t xml:space="preserve">2. Commentaires de la question 5, par thème</t>
  </si>
  <si>
    <t xml:space="preserve">Thème</t>
  </si>
  <si>
    <t xml:space="preserve">Commentaires</t>
  </si>
  <si>
    <t xml:space="preserve">Part</t>
  </si>
  <si>
    <t xml:space="preserve">Délais</t>
  </si>
  <si>
    <t xml:space="preserve">Information sur les retards</t>
  </si>
  <si>
    <t xml:space="preserve">Qualité des pièces</t>
  </si>
  <si>
    <t xml:space="preserve">Documents et certificats</t>
  </si>
  <si>
    <t xml:space="preserve">Réactivité</t>
  </si>
  <si>
    <t xml:space="preserve">Prix</t>
  </si>
  <si>
    <t xml:space="preserve">Autre</t>
  </si>
  <si>
    <t xml:space="preserve">Lecture : une moyenne sur peu de réponses est une indication, pas une mesure précise. Regardez les écarts avec la précédente enquête, les commentaires et les notes basses de clients importants (voir la colonne « À examiner » de l’onglet de saisie).</t>
  </si>
  <si>
    <t xml:space="preserve">K-li-T · Modèle ISO 9001:2026 · Paragraphes 9.1.2 et 10.1</t>
  </si>
  <si>
    <t xml:space="preserve">Plan d’actions de l’enquête</t>
  </si>
  <si>
    <t xml:space="preserve">Une action par point faible, avec un responsable et une échéance. Pensez à informer les clients du résultat : c’est ce qui donne envie de répondre la fois suivante.</t>
  </si>
  <si>
    <t xml:space="preserve">En blanc : date du jour. Dans l’exemple : date fixée au 21/10/2026.</t>
  </si>
  <si>
    <t xml:space="preserve">Actions inscrites</t>
  </si>
  <si>
    <t xml:space="preserve">Actions ouvertes</t>
  </si>
  <si>
    <t xml:space="preserve">Actions en retard</t>
  </si>
  <si>
    <t xml:space="preserve">Actions réalisées sans retour au client</t>
  </si>
  <si>
    <t xml:space="preserve">1. Le constat et la décision</t>
  </si>
  <si>
    <t xml:space="preserve">2. Qui, quand, où</t>
  </si>
  <si>
    <t xml:space="preserve">3. Suivi</t>
  </si>
  <si>
    <t xml:space="preserve">Constat</t>
  </si>
  <si>
    <t xml:space="preserve">Échéance</t>
  </si>
  <si>
    <t xml:space="preserve">Où la tracer</t>
  </si>
  <si>
    <t xml:space="preserve">Client informé du résultat ?</t>
  </si>
  <si>
    <t xml:space="preserve">Retard</t>
  </si>
  <si>
    <t xml:space="preserve">Registre des sources d’information sur la satisfaction (exemple fictif)</t>
  </si>
  <si>
    <t xml:space="preserve">Six sources retenues sur dix : enquête, retours, réunions clients, compliments, réclamations et taux de livraison à l’heure. Date de référence fixée au 21/10/2026.</t>
  </si>
  <si>
    <t xml:space="preserve">Oui</t>
  </si>
  <si>
    <t xml:space="preserve">Questionnaire de cinq questions envoyé à quatorze clients</t>
  </si>
  <si>
    <t xml:space="preserve">Responsable qualité</t>
  </si>
  <si>
    <t xml:space="preserve">Questionnaire et tableau des réponses</t>
  </si>
  <si>
    <t xml:space="preserve">Retours de pièces et appels après livraison, notés au registre</t>
  </si>
  <si>
    <t xml:space="preserve">Expédition et commercial</t>
  </si>
  <si>
    <t xml:space="preserve">Registre des retours</t>
  </si>
  <si>
    <t xml:space="preserve">Revue annuelle chez le principal donneur d’ordres</t>
  </si>
  <si>
    <t xml:space="preserve">Dirigeant</t>
  </si>
  <si>
    <t xml:space="preserve">Compte rendu de réunion</t>
  </si>
  <si>
    <t xml:space="preserve">Non</t>
  </si>
  <si>
    <t xml:space="preserve">Trois donneurs d’ordres principaux : sans objet</t>
  </si>
  <si>
    <t xml:space="preserve">Mots de remerciement notés au registre</t>
  </si>
  <si>
    <t xml:space="preserve">Commercial</t>
  </si>
  <si>
    <t xml:space="preserve">Registre des compliments</t>
  </si>
  <si>
    <t xml:space="preserve">Registre des réclamations, point mensuel</t>
  </si>
  <si>
    <t xml:space="preserve">Registre des réclamations</t>
  </si>
  <si>
    <t xml:space="preserve">Aucune demande de garantie depuis trois ans, à revoir chaque année</t>
  </si>
  <si>
    <t xml:space="preserve">Pas de distributeur</t>
  </si>
  <si>
    <t xml:space="preserve">Pas de page ouverte aux avis</t>
  </si>
  <si>
    <t xml:space="preserve">Autre : indicateur chiffré (taux de livraison à l’heure)</t>
  </si>
  <si>
    <t xml:space="preserve">Taux de livraison à l’heure suivi chaque mois au tableau de bord</t>
  </si>
  <si>
    <t xml:space="preserve">Responsable de production</t>
  </si>
  <si>
    <t xml:space="preserve">Tableau de bord des indicateurs</t>
  </si>
  <si>
    <t xml:space="preserve">Enquête de satisfaction : questionnaire et réponses (exemple fictif)</t>
  </si>
  <si>
    <t xml:space="preserve">Quatorze clients sollicités le 8 septembre 2026, relance le 22 septembre : neuf réponses (64 %). Le client E, important, a mis 2 aux dates et à l’information : il est à rappeler.</t>
  </si>
  <si>
    <t xml:space="preserve">Client A</t>
  </si>
  <si>
    <t xml:space="preserve">Qualité</t>
  </si>
  <si>
    <t xml:space="preserve">Rien à signaler sur la qualité. Prévenez-nous plus tôt quand un lot glisse.</t>
  </si>
  <si>
    <t xml:space="preserve">Client B</t>
  </si>
  <si>
    <t xml:space="preserve">Achats</t>
  </si>
  <si>
    <t xml:space="preserve">Prévenez-nous plus tôt quand un lot glisse.</t>
  </si>
  <si>
    <t xml:space="preserve">Client C</t>
  </si>
  <si>
    <t xml:space="preserve">Délais de livraison à fiabiliser.</t>
  </si>
  <si>
    <t xml:space="preserve">Client D</t>
  </si>
  <si>
    <t xml:space="preserve">NC</t>
  </si>
  <si>
    <t xml:space="preserve">Client E</t>
  </si>
  <si>
    <t xml:space="preserve">Deux lots en retard sans appel de votre part. Prévenez-nous plus tôt quand un lot glisse.</t>
  </si>
  <si>
    <t xml:space="preserve">Client F</t>
  </si>
  <si>
    <t xml:space="preserve">Certificats de conformité à joindre à chaque lot.</t>
  </si>
  <si>
    <t xml:space="preserve">Client G</t>
  </si>
  <si>
    <t xml:space="preserve">Client H</t>
  </si>
  <si>
    <t xml:space="preserve">Direction</t>
  </si>
  <si>
    <t xml:space="preserve">Délais à tenir sur les séries longues.</t>
  </si>
  <si>
    <t xml:space="preserve">Client I</t>
  </si>
  <si>
    <t xml:space="preserve">Client J</t>
  </si>
  <si>
    <t xml:space="preserve">Client K</t>
  </si>
  <si>
    <t xml:space="preserve">Très bonne réactivité sur les retouches.</t>
  </si>
  <si>
    <t xml:space="preserve">Client L</t>
  </si>
  <si>
    <t xml:space="preserve">Client M</t>
  </si>
  <si>
    <t xml:space="preserve">Client N</t>
  </si>
  <si>
    <t xml:space="preserve">Synthèse de l’enquête (exemple fictif)</t>
  </si>
  <si>
    <t xml:space="preserve">Deux moyennes sous le seuil de 3,5 : les dates promises (3,4) et l’information à temps (3,3). Les précédentes moyennes (mars 2026) sont fictives.</t>
  </si>
  <si>
    <t xml:space="preserve">Plan d’actions de l’enquête (exemple fictif)</t>
  </si>
  <si>
    <t xml:space="preserve">Sept actions décidées après l’enquête de septembre 2026. L’action 2 est en retard à la date de référence, pour montrer le signal.</t>
  </si>
  <si>
    <t xml:space="preserve">Délais notés 3,4 sur 5</t>
  </si>
  <si>
    <t xml:space="preserve">Point hebdomadaire de livraison de 15 minutes avec les deux principaux clients ; replanification des lots en retard</t>
  </si>
  <si>
    <t xml:space="preserve">En cours</t>
  </si>
  <si>
    <t xml:space="preserve">Information en cas de retard notée 3,3</t>
  </si>
  <si>
    <t xml:space="preserve">Appliquer la règle d’alerte de 24 heures et la rappeler à l’ordonnancement</t>
  </si>
  <si>
    <t xml:space="preserve">Matrice de communication</t>
  </si>
  <si>
    <t xml:space="preserve">Conformité notée 4,7</t>
  </si>
  <si>
    <t xml:space="preserve">Rien à corriger : en faire un argument dans l’offre commerciale</t>
  </si>
  <si>
    <t xml:space="preserve">Revue de direction</t>
  </si>
  <si>
    <t xml:space="preserve">À faire</t>
  </si>
  <si>
    <t xml:space="preserve">Sans objet</t>
  </si>
  <si>
    <t xml:space="preserve">Cinq clients sur quatorze n’ont pas répondu</t>
  </si>
  <si>
    <t xml:space="preserve">Appeler trois d’entre eux pour recueillir leur avis</t>
  </si>
  <si>
    <t xml:space="preserve">Réalisée</t>
  </si>
  <si>
    <t xml:space="preserve">Client E : notes de 2 sur les dates et l’information</t>
  </si>
  <si>
    <t xml:space="preserve">Appeler le client (note de 2 ou moins d’un client important) et proposer le point hebdomadaire</t>
  </si>
  <si>
    <t xml:space="preserve">Tous les répondants</t>
  </si>
  <si>
    <t xml:space="preserve">Message de remerciement avec les trois changements annoncés</t>
  </si>
  <si>
    <t xml:space="preserve">Prochaine enquête</t>
  </si>
  <si>
    <t xml:space="preserve">Planifier la nouvelle enquête de mars 2027 et inscrire la date au programme</t>
  </si>
  <si>
    <t xml:space="preserve">Registre des actions</t>
  </si>
  <si>
    <t xml:space="preserve">K-li-T · Listes déroulantes (modifiables)</t>
  </si>
  <si>
    <t xml:space="preserve">Ces listes alimentent les menus déroulants des autres onglets. Vous pouvez en modifier le contenu.</t>
  </si>
  <si>
    <t xml:space="preserve">Thème de commentaire</t>
  </si>
  <si>
    <t xml:space="preserve">Statut d’une action</t>
  </si>
  <si>
    <t xml:space="preserve">Où tracer l’action</t>
  </si>
  <si>
    <t xml:space="preserve">Abandonnée</t>
  </si>
  <si>
    <t xml:space="preserve">Registre des améliorations</t>
  </si>
</sst>
</file>

<file path=xl/styles.xml><?xml version="1.0" encoding="utf-8"?>
<styleSheet xmlns="http://schemas.openxmlformats.org/spreadsheetml/2006/main">
  <numFmts count="7">
    <numFmt numFmtId="164" formatCode="General"/>
    <numFmt numFmtId="165" formatCode="dd/mm/yyyy"/>
    <numFmt numFmtId="166" formatCode="General"/>
    <numFmt numFmtId="167" formatCode="0"/>
    <numFmt numFmtId="168" formatCode="0%"/>
    <numFmt numFmtId="169" formatCode="0.0"/>
    <numFmt numFmtId="170" formatCode="\+0.0;\-0.0;0.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8" fontId="10" fillId="4" borderId="2" xfId="0" applyFont="true" applyBorder="true" applyAlignment="true" applyProtection="false">
      <alignment horizontal="center" vertical="top" textRotation="0" wrapText="true" indent="0" shrinkToFit="false"/>
      <protection locked="true" hidden="false"/>
    </xf>
    <xf numFmtId="169" fontId="10" fillId="3" borderId="2" xfId="0" applyFont="true" applyBorder="true" applyAlignment="true" applyProtection="false">
      <alignment horizontal="center" vertical="top" textRotation="0" wrapText="true" indent="0" shrinkToFit="false"/>
      <protection locked="true" hidden="false"/>
    </xf>
    <xf numFmtId="169" fontId="10" fillId="4" borderId="2" xfId="0" applyFont="true" applyBorder="true" applyAlignment="true" applyProtection="false">
      <alignment horizontal="center"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69" fontId="6" fillId="3" borderId="2" xfId="0" applyFont="true" applyBorder="true" applyAlignment="true" applyProtection="false">
      <alignment horizontal="center" vertical="top" textRotation="0" wrapText="true" indent="0" shrinkToFit="false"/>
      <protection locked="true" hidden="false"/>
    </xf>
    <xf numFmtId="170" fontId="6" fillId="4" borderId="2" xfId="0" applyFont="true" applyBorder="true" applyAlignment="true" applyProtection="false">
      <alignment horizontal="center" vertical="top" textRotation="0" wrapText="true" indent="0" shrinkToFit="false"/>
      <protection locked="true" hidden="false"/>
    </xf>
    <xf numFmtId="168" fontId="6"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5" fontId="10" fillId="3" borderId="2"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1A1816"/>
      </font>
      <fill>
        <patternFill>
          <bgColor rgb="FFDCF1E9"/>
        </patternFill>
      </fill>
    </dxf>
    <dxf>
      <font>
        <name val="Arial"/>
        <charset val="1"/>
        <family val="0"/>
        <color rgb="FF1A1816"/>
      </font>
      <fill>
        <patternFill>
          <bgColor rgb="FFFDEFC8"/>
        </patternFill>
      </fill>
    </dxf>
    <dxf>
      <font>
        <name val="Arial"/>
        <charset val="1"/>
        <family val="0"/>
        <b val="1"/>
        <color rgb="FFB83E24"/>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30" hidden="false" customHeight="true" outlineLevel="0" collapsed="false">
      <c r="B9" s="4" t="s">
        <v>5</v>
      </c>
    </row>
    <row r="10" customFormat="false" ht="43.5"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57" hidden="false" customHeight="true" outlineLevel="0" collapsed="false">
      <c r="B16" s="4" t="s">
        <v>11</v>
      </c>
    </row>
    <row r="18" customFormat="false" ht="19.5" hidden="false" customHeight="true" outlineLevel="0" collapsed="false">
      <c r="B18" s="5" t="s">
        <v>12</v>
      </c>
    </row>
    <row r="19" customFormat="false" ht="18" hidden="false" customHeight="true" outlineLevel="0" collapsed="false">
      <c r="B19" s="6" t="s">
        <v>13</v>
      </c>
    </row>
    <row r="20" customFormat="false" ht="18" hidden="false" customHeight="true" outlineLevel="0" collapsed="false">
      <c r="B20" s="7" t="s">
        <v>14</v>
      </c>
    </row>
    <row r="21" customFormat="false" ht="18" hidden="false" customHeight="true" outlineLevel="0" collapsed="false">
      <c r="B21" s="8" t="s">
        <v>15</v>
      </c>
    </row>
    <row r="23" customFormat="false" ht="19.5" hidden="false" customHeight="true" outlineLevel="0" collapsed="false">
      <c r="B23" s="5" t="s">
        <v>16</v>
      </c>
    </row>
    <row r="24" customFormat="false" ht="30" hidden="false" customHeight="true" outlineLevel="0" collapsed="false">
      <c r="B24" s="4" t="s">
        <v>17</v>
      </c>
    </row>
    <row r="25" customFormat="false" ht="16.5" hidden="false" customHeight="true" outlineLevel="0" collapsed="false">
      <c r="B25" s="4" t="s">
        <v>18</v>
      </c>
    </row>
    <row r="26" customFormat="false" ht="16.5" hidden="false" customHeight="true" outlineLevel="0" collapsed="false">
      <c r="B26" s="4" t="s">
        <v>19</v>
      </c>
    </row>
    <row r="27" customFormat="false" ht="16.5" hidden="false" customHeight="true" outlineLevel="0" collapsed="false">
      <c r="B27" s="4" t="s">
        <v>20</v>
      </c>
    </row>
    <row r="28" customFormat="false" ht="30" hidden="false" customHeight="true" outlineLevel="0" collapsed="false">
      <c r="B28" s="4" t="s">
        <v>21</v>
      </c>
    </row>
    <row r="29" customFormat="false" ht="16.5" hidden="false" customHeight="true" outlineLevel="0" collapsed="false">
      <c r="B29" s="4" t="s">
        <v>22</v>
      </c>
    </row>
    <row r="31" customFormat="false" ht="19.5" hidden="false" customHeight="true" outlineLevel="0" collapsed="false">
      <c r="B31" s="5" t="s">
        <v>23</v>
      </c>
    </row>
    <row r="32" customFormat="false" ht="16.5" hidden="false" customHeight="true" outlineLevel="0" collapsed="false">
      <c r="B32" s="4" t="s">
        <v>24</v>
      </c>
    </row>
    <row r="34" customFormat="false" ht="30" hidden="false" customHeight="true" outlineLevel="0" collapsed="false">
      <c r="B34" s="9" t="s">
        <v>25</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J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6"/>
    <col collapsed="false" customWidth="true" hidden="false" outlineLevel="0" max="3" min="3" style="0" width="10"/>
    <col collapsed="false" customWidth="true" hidden="false" outlineLevel="0" max="4" min="4" style="0" width="40"/>
    <col collapsed="false" customWidth="true" hidden="false" outlineLevel="0" max="5" min="5" style="0" width="11"/>
    <col collapsed="false" customWidth="true" hidden="false" outlineLevel="0" max="6" min="6" style="0" width="22"/>
    <col collapsed="false" customWidth="true" hidden="false" outlineLevel="0" max="9" min="7" style="0" width="13"/>
    <col collapsed="false" customWidth="true" hidden="false" outlineLevel="0" max="10" min="10" style="0" width="32"/>
  </cols>
  <sheetData>
    <row r="1" customFormat="false" ht="21.75" hidden="false" customHeight="true" outlineLevel="0" collapsed="false">
      <c r="A1" s="1" t="s">
        <v>0</v>
      </c>
      <c r="B1" s="2"/>
      <c r="C1" s="2"/>
      <c r="D1" s="2"/>
      <c r="E1" s="2"/>
      <c r="F1" s="2"/>
      <c r="G1" s="2"/>
      <c r="H1" s="2"/>
      <c r="I1" s="2"/>
      <c r="J1" s="2"/>
    </row>
    <row r="2" customFormat="false" ht="25.5" hidden="false" customHeight="true" outlineLevel="0" collapsed="false">
      <c r="A2" s="3" t="s">
        <v>26</v>
      </c>
    </row>
    <row r="3" customFormat="false" ht="15" hidden="false" customHeight="false" outlineLevel="0" collapsed="false">
      <c r="A3" s="10" t="s">
        <v>27</v>
      </c>
    </row>
    <row r="4" customFormat="false" ht="15" hidden="false" customHeight="false" outlineLevel="0" collapsed="false">
      <c r="B4" s="11" t="s">
        <v>28</v>
      </c>
      <c r="C4" s="12" t="n">
        <f aca="true">TODAY()</f>
        <v>46316</v>
      </c>
      <c r="D4" s="13" t="s">
        <v>29</v>
      </c>
    </row>
    <row r="5" customFormat="false" ht="18" hidden="false" customHeight="true" outlineLevel="0" collapsed="false">
      <c r="B5" s="11" t="s">
        <v>30</v>
      </c>
      <c r="C5" s="14" t="n">
        <f aca="false">COUNTIF(C12:C23,"Oui")</f>
        <v>0</v>
      </c>
    </row>
    <row r="6" customFormat="false" ht="18" hidden="false" customHeight="true" outlineLevel="0" collapsed="false">
      <c r="B6" s="11" t="s">
        <v>31</v>
      </c>
      <c r="C6" s="14" t="n">
        <f aca="false">SUMPRODUCT((C12:C23="Oui")*(F12:F23=""))</f>
        <v>0</v>
      </c>
    </row>
    <row r="7" customFormat="false" ht="18" hidden="false" customHeight="true" outlineLevel="0" collapsed="false">
      <c r="B7" s="11" t="s">
        <v>32</v>
      </c>
      <c r="C7" s="14" t="n">
        <f aca="false">COUNTIF(I12:I23,"En retard")</f>
        <v>0</v>
      </c>
    </row>
    <row r="8" customFormat="false" ht="18" hidden="false" customHeight="true" outlineLevel="0" collapsed="false">
      <c r="B8" s="11" t="s">
        <v>33</v>
      </c>
      <c r="C8" s="14" t="n">
        <f aca="false">COUNTIF(I12:I23,"À planifier")</f>
        <v>0</v>
      </c>
    </row>
    <row r="10" customFormat="false" ht="19.5" hidden="false" customHeight="true" outlineLevel="0" collapsed="false">
      <c r="A10" s="15" t="s">
        <v>34</v>
      </c>
      <c r="B10" s="15"/>
      <c r="C10" s="16" t="s">
        <v>35</v>
      </c>
      <c r="D10" s="16"/>
      <c r="E10" s="16"/>
      <c r="F10" s="16"/>
      <c r="G10" s="15" t="s">
        <v>36</v>
      </c>
      <c r="H10" s="15"/>
      <c r="I10" s="15"/>
      <c r="J10" s="16" t="s">
        <v>37</v>
      </c>
    </row>
    <row r="11" customFormat="false" ht="39.75" hidden="false" customHeight="true" outlineLevel="0" collapsed="false">
      <c r="A11" s="17" t="s">
        <v>38</v>
      </c>
      <c r="B11" s="17" t="s">
        <v>39</v>
      </c>
      <c r="C11" s="17" t="s">
        <v>40</v>
      </c>
      <c r="D11" s="17" t="s">
        <v>41</v>
      </c>
      <c r="E11" s="17" t="s">
        <v>42</v>
      </c>
      <c r="F11" s="17" t="s">
        <v>43</v>
      </c>
      <c r="G11" s="17" t="s">
        <v>44</v>
      </c>
      <c r="H11" s="17" t="s">
        <v>45</v>
      </c>
      <c r="I11" s="17" t="s">
        <v>46</v>
      </c>
      <c r="J11" s="17" t="s">
        <v>47</v>
      </c>
    </row>
    <row r="12" customFormat="false" ht="18" hidden="false" customHeight="true" outlineLevel="0" collapsed="false">
      <c r="A12" s="18" t="n">
        <v>1</v>
      </c>
      <c r="B12" s="19" t="s">
        <v>48</v>
      </c>
      <c r="C12" s="20"/>
      <c r="D12" s="21"/>
      <c r="E12" s="22"/>
      <c r="F12" s="21"/>
      <c r="G12" s="23"/>
      <c r="H12" s="24" t="str">
        <f aca="false">IF(OR(G12="",E12=""),"",EDATE(G12,E12))</f>
        <v/>
      </c>
      <c r="I12" s="25" t="str">
        <f aca="false">IF(C12&lt;&gt;"Oui","",IF(OR(G12="",E12=""),"À planifier",IF(H12&lt;$C$4,"En retard",IF(H12&lt;$C$4+30,"À préparer","À jour"))))</f>
        <v/>
      </c>
      <c r="J12" s="21"/>
    </row>
    <row r="13" customFormat="false" ht="30.75" hidden="false" customHeight="true" outlineLevel="0" collapsed="false">
      <c r="A13" s="18" t="n">
        <v>2</v>
      </c>
      <c r="B13" s="19" t="s">
        <v>49</v>
      </c>
      <c r="C13" s="20"/>
      <c r="D13" s="21"/>
      <c r="E13" s="22"/>
      <c r="F13" s="21"/>
      <c r="G13" s="23"/>
      <c r="H13" s="24" t="str">
        <f aca="false">IF(OR(G13="",E13=""),"",EDATE(G13,E13))</f>
        <v/>
      </c>
      <c r="I13" s="25" t="str">
        <f aca="false">IF(C13&lt;&gt;"Oui","",IF(OR(G13="",E13=""),"À planifier",IF(H13&lt;$C$4,"En retard",IF(H13&lt;$C$4+30,"À préparer","À jour"))))</f>
        <v/>
      </c>
      <c r="J13" s="21"/>
    </row>
    <row r="14" customFormat="false" ht="18" hidden="false" customHeight="true" outlineLevel="0" collapsed="false">
      <c r="A14" s="18" t="n">
        <v>3</v>
      </c>
      <c r="B14" s="19" t="s">
        <v>50</v>
      </c>
      <c r="C14" s="20"/>
      <c r="D14" s="21"/>
      <c r="E14" s="22"/>
      <c r="F14" s="21"/>
      <c r="G14" s="23"/>
      <c r="H14" s="24" t="str">
        <f aca="false">IF(OR(G14="",E14=""),"",EDATE(G14,E14))</f>
        <v/>
      </c>
      <c r="I14" s="25" t="str">
        <f aca="false">IF(C14&lt;&gt;"Oui","",IF(OR(G14="",E14=""),"À planifier",IF(H14&lt;$C$4,"En retard",IF(H14&lt;$C$4+30,"À préparer","À jour"))))</f>
        <v/>
      </c>
      <c r="J14" s="21"/>
    </row>
    <row r="15" customFormat="false" ht="18" hidden="false" customHeight="true" outlineLevel="0" collapsed="false">
      <c r="A15" s="18" t="n">
        <v>4</v>
      </c>
      <c r="B15" s="19" t="s">
        <v>51</v>
      </c>
      <c r="C15" s="20"/>
      <c r="D15" s="21"/>
      <c r="E15" s="22"/>
      <c r="F15" s="21"/>
      <c r="G15" s="23"/>
      <c r="H15" s="24" t="str">
        <f aca="false">IF(OR(G15="",E15=""),"",EDATE(G15,E15))</f>
        <v/>
      </c>
      <c r="I15" s="25" t="str">
        <f aca="false">IF(C15&lt;&gt;"Oui","",IF(OR(G15="",E15=""),"À planifier",IF(H15&lt;$C$4,"En retard",IF(H15&lt;$C$4+30,"À préparer","À jour"))))</f>
        <v/>
      </c>
      <c r="J15" s="21"/>
    </row>
    <row r="16" customFormat="false" ht="18" hidden="false" customHeight="true" outlineLevel="0" collapsed="false">
      <c r="A16" s="18" t="n">
        <v>5</v>
      </c>
      <c r="B16" s="19" t="s">
        <v>52</v>
      </c>
      <c r="C16" s="20"/>
      <c r="D16" s="21"/>
      <c r="E16" s="22"/>
      <c r="F16" s="21"/>
      <c r="G16" s="23"/>
      <c r="H16" s="24" t="str">
        <f aca="false">IF(OR(G16="",E16=""),"",EDATE(G16,E16))</f>
        <v/>
      </c>
      <c r="I16" s="25" t="str">
        <f aca="false">IF(C16&lt;&gt;"Oui","",IF(OR(G16="",E16=""),"À planifier",IF(H16&lt;$C$4,"En retard",IF(H16&lt;$C$4+30,"À préparer","À jour"))))</f>
        <v/>
      </c>
      <c r="J16" s="21"/>
    </row>
    <row r="17" customFormat="false" ht="18" hidden="false" customHeight="true" outlineLevel="0" collapsed="false">
      <c r="A17" s="18" t="n">
        <v>6</v>
      </c>
      <c r="B17" s="19" t="s">
        <v>53</v>
      </c>
      <c r="C17" s="20"/>
      <c r="D17" s="21"/>
      <c r="E17" s="22"/>
      <c r="F17" s="21"/>
      <c r="G17" s="23"/>
      <c r="H17" s="24" t="str">
        <f aca="false">IF(OR(G17="",E17=""),"",EDATE(G17,E17))</f>
        <v/>
      </c>
      <c r="I17" s="25" t="str">
        <f aca="false">IF(C17&lt;&gt;"Oui","",IF(OR(G17="",E17=""),"À planifier",IF(H17&lt;$C$4,"En retard",IF(H17&lt;$C$4+30,"À préparer","À jour"))))</f>
        <v/>
      </c>
      <c r="J17" s="21"/>
    </row>
    <row r="18" customFormat="false" ht="18" hidden="false" customHeight="true" outlineLevel="0" collapsed="false">
      <c r="A18" s="18" t="n">
        <v>7</v>
      </c>
      <c r="B18" s="19" t="s">
        <v>54</v>
      </c>
      <c r="C18" s="20"/>
      <c r="D18" s="21"/>
      <c r="E18" s="22"/>
      <c r="F18" s="21"/>
      <c r="G18" s="23"/>
      <c r="H18" s="24" t="str">
        <f aca="false">IF(OR(G18="",E18=""),"",EDATE(G18,E18))</f>
        <v/>
      </c>
      <c r="I18" s="25" t="str">
        <f aca="false">IF(C18&lt;&gt;"Oui","",IF(OR(G18="",E18=""),"À planifier",IF(H18&lt;$C$4,"En retard",IF(H18&lt;$C$4+30,"À préparer","À jour"))))</f>
        <v/>
      </c>
      <c r="J18" s="21"/>
    </row>
    <row r="19" customFormat="false" ht="18" hidden="false" customHeight="true" outlineLevel="0" collapsed="false">
      <c r="A19" s="18" t="n">
        <v>8</v>
      </c>
      <c r="B19" s="19" t="s">
        <v>55</v>
      </c>
      <c r="C19" s="20"/>
      <c r="D19" s="21"/>
      <c r="E19" s="22"/>
      <c r="F19" s="21"/>
      <c r="G19" s="23"/>
      <c r="H19" s="24" t="str">
        <f aca="false">IF(OR(G19="",E19=""),"",EDATE(G19,E19))</f>
        <v/>
      </c>
      <c r="I19" s="25" t="str">
        <f aca="false">IF(C19&lt;&gt;"Oui","",IF(OR(G19="",E19=""),"À planifier",IF(H19&lt;$C$4,"En retard",IF(H19&lt;$C$4+30,"À préparer","À jour"))))</f>
        <v/>
      </c>
      <c r="J19" s="21"/>
    </row>
    <row r="20" customFormat="false" ht="18" hidden="false" customHeight="true" outlineLevel="0" collapsed="false">
      <c r="A20" s="18" t="n">
        <v>9</v>
      </c>
      <c r="B20" s="19" t="s">
        <v>56</v>
      </c>
      <c r="C20" s="20"/>
      <c r="D20" s="21"/>
      <c r="E20" s="22"/>
      <c r="F20" s="21"/>
      <c r="G20" s="23"/>
      <c r="H20" s="24" t="str">
        <f aca="false">IF(OR(G20="",E20=""),"",EDATE(G20,E20))</f>
        <v/>
      </c>
      <c r="I20" s="25" t="str">
        <f aca="false">IF(C20&lt;&gt;"Oui","",IF(OR(G20="",E20=""),"À planifier",IF(H20&lt;$C$4,"En retard",IF(H20&lt;$C$4+30,"À préparer","À jour"))))</f>
        <v/>
      </c>
      <c r="J20" s="21"/>
    </row>
    <row r="21" customFormat="false" ht="30" hidden="false" customHeight="true" outlineLevel="0" collapsed="false">
      <c r="A21" s="18" t="n">
        <v>10</v>
      </c>
      <c r="B21" s="21"/>
      <c r="C21" s="20"/>
      <c r="D21" s="21"/>
      <c r="E21" s="22"/>
      <c r="F21" s="21"/>
      <c r="G21" s="23"/>
      <c r="H21" s="24" t="str">
        <f aca="false">IF(OR(G21="",E21=""),"",EDATE(G21,E21))</f>
        <v/>
      </c>
      <c r="I21" s="25" t="str">
        <f aca="false">IF(C21&lt;&gt;"Oui","",IF(OR(G21="",E21=""),"À planifier",IF(H21&lt;$C$4,"En retard",IF(H21&lt;$C$4+30,"À préparer","À jour"))))</f>
        <v/>
      </c>
      <c r="J21" s="21"/>
    </row>
    <row r="22" customFormat="false" ht="30" hidden="false" customHeight="true" outlineLevel="0" collapsed="false">
      <c r="A22" s="18" t="n">
        <v>11</v>
      </c>
      <c r="B22" s="21"/>
      <c r="C22" s="20"/>
      <c r="D22" s="21"/>
      <c r="E22" s="22"/>
      <c r="F22" s="21"/>
      <c r="G22" s="23"/>
      <c r="H22" s="24" t="str">
        <f aca="false">IF(OR(G22="",E22=""),"",EDATE(G22,E22))</f>
        <v/>
      </c>
      <c r="I22" s="25" t="str">
        <f aca="false">IF(C22&lt;&gt;"Oui","",IF(OR(G22="",E22=""),"À planifier",IF(H22&lt;$C$4,"En retard",IF(H22&lt;$C$4+30,"À préparer","À jour"))))</f>
        <v/>
      </c>
      <c r="J22" s="21"/>
    </row>
    <row r="23" customFormat="false" ht="30" hidden="false" customHeight="true" outlineLevel="0" collapsed="false">
      <c r="A23" s="18" t="n">
        <v>12</v>
      </c>
      <c r="B23" s="21"/>
      <c r="C23" s="20"/>
      <c r="D23" s="21"/>
      <c r="E23" s="22"/>
      <c r="F23" s="21"/>
      <c r="G23" s="23"/>
      <c r="H23" s="24" t="str">
        <f aca="false">IF(OR(G23="",E23=""),"",EDATE(G23,E23))</f>
        <v/>
      </c>
      <c r="I23" s="25" t="str">
        <f aca="false">IF(C23&lt;&gt;"Oui","",IF(OR(G23="",E23=""),"À planifier",IF(H23&lt;$C$4,"En retard",IF(H23&lt;$C$4+30,"À préparer","À jour"))))</f>
        <v/>
      </c>
      <c r="J23" s="21"/>
    </row>
  </sheetData>
  <mergeCells count="3">
    <mergeCell ref="A10:B10"/>
    <mergeCell ref="C10:F10"/>
    <mergeCell ref="G10:I10"/>
  </mergeCells>
  <conditionalFormatting sqref="I12:I23">
    <cfRule type="expression" priority="2" aboveAverage="0" equalAverage="0" bottom="0" percent="0" rank="0" text="" dxfId="0">
      <formula>$I12="À jour"</formula>
    </cfRule>
    <cfRule type="expression" priority="3" aboveAverage="0" equalAverage="0" bottom="0" percent="0" rank="0" text="" dxfId="1">
      <formula>$I12="À préparer"</formula>
    </cfRule>
    <cfRule type="expression" priority="4" aboveAverage="0" equalAverage="0" bottom="0" percent="0" rank="0" text="" dxfId="2">
      <formula>OR($I12="En retard",$I12="À planifier")</formula>
    </cfRule>
  </conditionalFormatting>
  <dataValidations count="1">
    <dataValidation allowBlank="true" errorStyle="stop" operator="between" showDropDown="false" showErrorMessage="false" showInputMessage="false" sqref="C12:C23"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O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4"/>
    <col collapsed="false" customWidth="true" hidden="false" outlineLevel="0" max="3" min="3" style="0" width="22"/>
    <col collapsed="false" customWidth="true" hidden="false" outlineLevel="0" max="4" min="4" style="0" width="11"/>
    <col collapsed="false" customWidth="true" hidden="false" outlineLevel="0" max="8" min="5" style="0" width="12"/>
    <col collapsed="false" customWidth="true" hidden="false" outlineLevel="0" max="12" min="9" style="0" width="7"/>
    <col collapsed="false" customWidth="true" hidden="false" outlineLevel="0" max="13" min="13" style="0" width="42"/>
    <col collapsed="false" customWidth="true" hidden="false" outlineLevel="0" max="14" min="14" style="0" width="24"/>
    <col collapsed="false" customWidth="true" hidden="false" outlineLevel="0" max="15" min="15" style="0" width="14"/>
  </cols>
  <sheetData>
    <row r="1" customFormat="false" ht="21.75" hidden="false" customHeight="true" outlineLevel="0" collapsed="false">
      <c r="A1" s="1" t="s">
        <v>0</v>
      </c>
      <c r="B1" s="2"/>
      <c r="C1" s="2"/>
      <c r="D1" s="2"/>
      <c r="E1" s="2"/>
      <c r="F1" s="2"/>
      <c r="G1" s="2"/>
      <c r="H1" s="2"/>
      <c r="I1" s="2"/>
      <c r="J1" s="2"/>
      <c r="K1" s="2"/>
      <c r="L1" s="2"/>
      <c r="M1" s="2"/>
      <c r="N1" s="2"/>
      <c r="O1" s="2"/>
    </row>
    <row r="2" customFormat="false" ht="25.5" hidden="false" customHeight="true" outlineLevel="0" collapsed="false">
      <c r="A2" s="3" t="s">
        <v>57</v>
      </c>
    </row>
    <row r="3" customFormat="false" ht="15" hidden="false" customHeight="false" outlineLevel="0" collapsed="false">
      <c r="A3" s="10" t="s">
        <v>58</v>
      </c>
    </row>
    <row r="4" customFormat="false" ht="19.5" hidden="false" customHeight="true" outlineLevel="0" collapsed="false">
      <c r="E4" s="16" t="s">
        <v>59</v>
      </c>
      <c r="F4" s="16"/>
      <c r="G4" s="16"/>
      <c r="H4" s="16"/>
      <c r="I4" s="16"/>
      <c r="J4" s="16"/>
      <c r="K4" s="16"/>
      <c r="L4" s="16"/>
      <c r="M4" s="16"/>
      <c r="N4" s="16"/>
      <c r="O4" s="16"/>
    </row>
    <row r="5" customFormat="false" ht="18" hidden="false" customHeight="true" outlineLevel="0" collapsed="false">
      <c r="B5" s="11" t="s">
        <v>60</v>
      </c>
      <c r="C5" s="14" t="n">
        <f aca="false">COUNTA(B13:B42)</f>
        <v>0</v>
      </c>
      <c r="E5" s="19" t="s">
        <v>61</v>
      </c>
      <c r="F5" s="19"/>
      <c r="G5" s="19"/>
      <c r="H5" s="19"/>
      <c r="I5" s="19"/>
      <c r="J5" s="19"/>
      <c r="K5" s="19"/>
      <c r="L5" s="19"/>
      <c r="M5" s="19"/>
      <c r="N5" s="19"/>
      <c r="O5" s="19"/>
    </row>
    <row r="6" customFormat="false" ht="18" hidden="false" customHeight="true" outlineLevel="0" collapsed="false">
      <c r="B6" s="11" t="s">
        <v>62</v>
      </c>
      <c r="C6" s="14" t="n">
        <f aca="false">COUNTIF(H13:H42,"Répondu")</f>
        <v>0</v>
      </c>
      <c r="E6" s="19" t="s">
        <v>63</v>
      </c>
      <c r="F6" s="19"/>
      <c r="G6" s="19"/>
      <c r="H6" s="19"/>
      <c r="I6" s="19"/>
      <c r="J6" s="19"/>
      <c r="K6" s="19"/>
      <c r="L6" s="19"/>
      <c r="M6" s="19"/>
      <c r="N6" s="19"/>
      <c r="O6" s="19"/>
    </row>
    <row r="7" customFormat="false" ht="18" hidden="false" customHeight="true" outlineLevel="0" collapsed="false">
      <c r="B7" s="11" t="s">
        <v>64</v>
      </c>
      <c r="C7" s="26" t="str">
        <f aca="false">IF(C5=0,"",C6/C5)</f>
        <v/>
      </c>
      <c r="E7" s="19" t="s">
        <v>65</v>
      </c>
      <c r="F7" s="19"/>
      <c r="G7" s="19"/>
      <c r="H7" s="19"/>
      <c r="I7" s="19"/>
      <c r="J7" s="19"/>
      <c r="K7" s="19"/>
      <c r="L7" s="19"/>
      <c r="M7" s="19"/>
      <c r="N7" s="19"/>
      <c r="O7" s="19"/>
    </row>
    <row r="8" customFormat="false" ht="18" hidden="false" customHeight="true" outlineLevel="0" collapsed="false">
      <c r="B8" s="11" t="s">
        <v>66</v>
      </c>
      <c r="C8" s="14" t="n">
        <f aca="false">C5-C6</f>
        <v>0</v>
      </c>
      <c r="E8" s="19" t="s">
        <v>67</v>
      </c>
      <c r="F8" s="19"/>
      <c r="G8" s="19"/>
      <c r="H8" s="19"/>
      <c r="I8" s="19"/>
      <c r="J8" s="19"/>
      <c r="K8" s="19"/>
      <c r="L8" s="19"/>
      <c r="M8" s="19"/>
      <c r="N8" s="19"/>
      <c r="O8" s="19"/>
    </row>
    <row r="9" customFormat="false" ht="30" hidden="false" customHeight="true" outlineLevel="0" collapsed="false">
      <c r="B9" s="11" t="s">
        <v>68</v>
      </c>
      <c r="C9" s="14" t="n">
        <f aca="false">COUNTIF(O13:O42,"Appeler")+COUNTIF(O13:O42,"À examiner")</f>
        <v>0</v>
      </c>
      <c r="E9" s="19" t="s">
        <v>69</v>
      </c>
      <c r="F9" s="19"/>
      <c r="G9" s="19"/>
      <c r="H9" s="19"/>
      <c r="I9" s="19"/>
      <c r="J9" s="19"/>
      <c r="K9" s="19"/>
      <c r="L9" s="19"/>
      <c r="M9" s="19"/>
      <c r="N9" s="19"/>
      <c r="O9" s="19"/>
    </row>
    <row r="11" customFormat="false" ht="19.5" hidden="false" customHeight="true" outlineLevel="0" collapsed="false">
      <c r="A11" s="15" t="s">
        <v>70</v>
      </c>
      <c r="B11" s="15"/>
      <c r="C11" s="15"/>
      <c r="D11" s="15"/>
      <c r="E11" s="16" t="s">
        <v>71</v>
      </c>
      <c r="F11" s="16"/>
      <c r="G11" s="16"/>
      <c r="H11" s="16"/>
      <c r="I11" s="15" t="s">
        <v>72</v>
      </c>
      <c r="J11" s="15"/>
      <c r="K11" s="15"/>
      <c r="L11" s="15"/>
      <c r="M11" s="16" t="s">
        <v>73</v>
      </c>
      <c r="N11" s="16"/>
      <c r="O11" s="16"/>
    </row>
    <row r="12" customFormat="false" ht="43.5" hidden="false" customHeight="true" outlineLevel="0" collapsed="false">
      <c r="A12" s="17" t="s">
        <v>38</v>
      </c>
      <c r="B12" s="17" t="s">
        <v>74</v>
      </c>
      <c r="C12" s="17" t="s">
        <v>75</v>
      </c>
      <c r="D12" s="17" t="s">
        <v>76</v>
      </c>
      <c r="E12" s="17" t="s">
        <v>77</v>
      </c>
      <c r="F12" s="17" t="s">
        <v>78</v>
      </c>
      <c r="G12" s="17" t="s">
        <v>79</v>
      </c>
      <c r="H12" s="17" t="s">
        <v>80</v>
      </c>
      <c r="I12" s="17" t="s">
        <v>81</v>
      </c>
      <c r="J12" s="17" t="s">
        <v>82</v>
      </c>
      <c r="K12" s="17" t="s">
        <v>83</v>
      </c>
      <c r="L12" s="17" t="s">
        <v>84</v>
      </c>
      <c r="M12" s="17" t="s">
        <v>85</v>
      </c>
      <c r="N12" s="17" t="s">
        <v>86</v>
      </c>
      <c r="O12" s="17" t="s">
        <v>87</v>
      </c>
    </row>
    <row r="13" customFormat="false" ht="30" hidden="false" customHeight="true" outlineLevel="0" collapsed="false">
      <c r="A13" s="18" t="n">
        <v>1</v>
      </c>
      <c r="B13" s="21"/>
      <c r="C13" s="21"/>
      <c r="D13" s="20"/>
      <c r="E13" s="23"/>
      <c r="F13" s="23"/>
      <c r="G13" s="23"/>
      <c r="H13" s="25" t="str">
        <f aca="false">IF(B13="","",IF(G13&lt;&gt;"","Répondu",IF(F13&lt;&gt;"","Relancé","En attente")))</f>
        <v/>
      </c>
      <c r="I13" s="20"/>
      <c r="J13" s="20"/>
      <c r="K13" s="20"/>
      <c r="L13" s="20"/>
      <c r="M13" s="21"/>
      <c r="N13" s="21"/>
      <c r="O13" s="25" t="str">
        <f aca="false">IF(H13&lt;&gt;"Répondu","",IF(COUNTIF(I13:L13,"&lt;=2")=0,"",IF(D13="Oui","Appeler","À examiner")))</f>
        <v/>
      </c>
    </row>
    <row r="14" customFormat="false" ht="30" hidden="false" customHeight="true" outlineLevel="0" collapsed="false">
      <c r="A14" s="18" t="n">
        <v>2</v>
      </c>
      <c r="B14" s="21"/>
      <c r="C14" s="21"/>
      <c r="D14" s="20"/>
      <c r="E14" s="23"/>
      <c r="F14" s="23"/>
      <c r="G14" s="23"/>
      <c r="H14" s="25" t="str">
        <f aca="false">IF(B14="","",IF(G14&lt;&gt;"","Répondu",IF(F14&lt;&gt;"","Relancé","En attente")))</f>
        <v/>
      </c>
      <c r="I14" s="20"/>
      <c r="J14" s="20"/>
      <c r="K14" s="20"/>
      <c r="L14" s="20"/>
      <c r="M14" s="21"/>
      <c r="N14" s="21"/>
      <c r="O14" s="25" t="str">
        <f aca="false">IF(H14&lt;&gt;"Répondu","",IF(COUNTIF(I14:L14,"&lt;=2")=0,"",IF(D14="Oui","Appeler","À examiner")))</f>
        <v/>
      </c>
    </row>
    <row r="15" customFormat="false" ht="30" hidden="false" customHeight="true" outlineLevel="0" collapsed="false">
      <c r="A15" s="18" t="n">
        <v>3</v>
      </c>
      <c r="B15" s="21"/>
      <c r="C15" s="21"/>
      <c r="D15" s="20"/>
      <c r="E15" s="23"/>
      <c r="F15" s="23"/>
      <c r="G15" s="23"/>
      <c r="H15" s="25" t="str">
        <f aca="false">IF(B15="","",IF(G15&lt;&gt;"","Répondu",IF(F15&lt;&gt;"","Relancé","En attente")))</f>
        <v/>
      </c>
      <c r="I15" s="20"/>
      <c r="J15" s="20"/>
      <c r="K15" s="20"/>
      <c r="L15" s="20"/>
      <c r="M15" s="21"/>
      <c r="N15" s="21"/>
      <c r="O15" s="25" t="str">
        <f aca="false">IF(H15&lt;&gt;"Répondu","",IF(COUNTIF(I15:L15,"&lt;=2")=0,"",IF(D15="Oui","Appeler","À examiner")))</f>
        <v/>
      </c>
    </row>
    <row r="16" customFormat="false" ht="30" hidden="false" customHeight="true" outlineLevel="0" collapsed="false">
      <c r="A16" s="18" t="n">
        <v>4</v>
      </c>
      <c r="B16" s="21"/>
      <c r="C16" s="21"/>
      <c r="D16" s="20"/>
      <c r="E16" s="23"/>
      <c r="F16" s="23"/>
      <c r="G16" s="23"/>
      <c r="H16" s="25" t="str">
        <f aca="false">IF(B16="","",IF(G16&lt;&gt;"","Répondu",IF(F16&lt;&gt;"","Relancé","En attente")))</f>
        <v/>
      </c>
      <c r="I16" s="20"/>
      <c r="J16" s="20"/>
      <c r="K16" s="20"/>
      <c r="L16" s="20"/>
      <c r="M16" s="21"/>
      <c r="N16" s="21"/>
      <c r="O16" s="25" t="str">
        <f aca="false">IF(H16&lt;&gt;"Répondu","",IF(COUNTIF(I16:L16,"&lt;=2")=0,"",IF(D16="Oui","Appeler","À examiner")))</f>
        <v/>
      </c>
    </row>
    <row r="17" customFormat="false" ht="30" hidden="false" customHeight="true" outlineLevel="0" collapsed="false">
      <c r="A17" s="18" t="n">
        <v>5</v>
      </c>
      <c r="B17" s="21"/>
      <c r="C17" s="21"/>
      <c r="D17" s="20"/>
      <c r="E17" s="23"/>
      <c r="F17" s="23"/>
      <c r="G17" s="23"/>
      <c r="H17" s="25" t="str">
        <f aca="false">IF(B17="","",IF(G17&lt;&gt;"","Répondu",IF(F17&lt;&gt;"","Relancé","En attente")))</f>
        <v/>
      </c>
      <c r="I17" s="20"/>
      <c r="J17" s="20"/>
      <c r="K17" s="20"/>
      <c r="L17" s="20"/>
      <c r="M17" s="21"/>
      <c r="N17" s="21"/>
      <c r="O17" s="25" t="str">
        <f aca="false">IF(H17&lt;&gt;"Répondu","",IF(COUNTIF(I17:L17,"&lt;=2")=0,"",IF(D17="Oui","Appeler","À examiner")))</f>
        <v/>
      </c>
    </row>
    <row r="18" customFormat="false" ht="30" hidden="false" customHeight="true" outlineLevel="0" collapsed="false">
      <c r="A18" s="18" t="n">
        <v>6</v>
      </c>
      <c r="B18" s="21"/>
      <c r="C18" s="21"/>
      <c r="D18" s="20"/>
      <c r="E18" s="23"/>
      <c r="F18" s="23"/>
      <c r="G18" s="23"/>
      <c r="H18" s="25" t="str">
        <f aca="false">IF(B18="","",IF(G18&lt;&gt;"","Répondu",IF(F18&lt;&gt;"","Relancé","En attente")))</f>
        <v/>
      </c>
      <c r="I18" s="20"/>
      <c r="J18" s="20"/>
      <c r="K18" s="20"/>
      <c r="L18" s="20"/>
      <c r="M18" s="21"/>
      <c r="N18" s="21"/>
      <c r="O18" s="25" t="str">
        <f aca="false">IF(H18&lt;&gt;"Répondu","",IF(COUNTIF(I18:L18,"&lt;=2")=0,"",IF(D18="Oui","Appeler","À examiner")))</f>
        <v/>
      </c>
    </row>
    <row r="19" customFormat="false" ht="30" hidden="false" customHeight="true" outlineLevel="0" collapsed="false">
      <c r="A19" s="18" t="n">
        <v>7</v>
      </c>
      <c r="B19" s="21"/>
      <c r="C19" s="21"/>
      <c r="D19" s="20"/>
      <c r="E19" s="23"/>
      <c r="F19" s="23"/>
      <c r="G19" s="23"/>
      <c r="H19" s="25" t="str">
        <f aca="false">IF(B19="","",IF(G19&lt;&gt;"","Répondu",IF(F19&lt;&gt;"","Relancé","En attente")))</f>
        <v/>
      </c>
      <c r="I19" s="20"/>
      <c r="J19" s="20"/>
      <c r="K19" s="20"/>
      <c r="L19" s="20"/>
      <c r="M19" s="21"/>
      <c r="N19" s="21"/>
      <c r="O19" s="25" t="str">
        <f aca="false">IF(H19&lt;&gt;"Répondu","",IF(COUNTIF(I19:L19,"&lt;=2")=0,"",IF(D19="Oui","Appeler","À examiner")))</f>
        <v/>
      </c>
    </row>
    <row r="20" customFormat="false" ht="30" hidden="false" customHeight="true" outlineLevel="0" collapsed="false">
      <c r="A20" s="18" t="n">
        <v>8</v>
      </c>
      <c r="B20" s="21"/>
      <c r="C20" s="21"/>
      <c r="D20" s="20"/>
      <c r="E20" s="23"/>
      <c r="F20" s="23"/>
      <c r="G20" s="23"/>
      <c r="H20" s="25" t="str">
        <f aca="false">IF(B20="","",IF(G20&lt;&gt;"","Répondu",IF(F20&lt;&gt;"","Relancé","En attente")))</f>
        <v/>
      </c>
      <c r="I20" s="20"/>
      <c r="J20" s="20"/>
      <c r="K20" s="20"/>
      <c r="L20" s="20"/>
      <c r="M20" s="21"/>
      <c r="N20" s="21"/>
      <c r="O20" s="25" t="str">
        <f aca="false">IF(H20&lt;&gt;"Répondu","",IF(COUNTIF(I20:L20,"&lt;=2")=0,"",IF(D20="Oui","Appeler","À examiner")))</f>
        <v/>
      </c>
    </row>
    <row r="21" customFormat="false" ht="30" hidden="false" customHeight="true" outlineLevel="0" collapsed="false">
      <c r="A21" s="18" t="n">
        <v>9</v>
      </c>
      <c r="B21" s="21"/>
      <c r="C21" s="21"/>
      <c r="D21" s="20"/>
      <c r="E21" s="23"/>
      <c r="F21" s="23"/>
      <c r="G21" s="23"/>
      <c r="H21" s="25" t="str">
        <f aca="false">IF(B21="","",IF(G21&lt;&gt;"","Répondu",IF(F21&lt;&gt;"","Relancé","En attente")))</f>
        <v/>
      </c>
      <c r="I21" s="20"/>
      <c r="J21" s="20"/>
      <c r="K21" s="20"/>
      <c r="L21" s="20"/>
      <c r="M21" s="21"/>
      <c r="N21" s="21"/>
      <c r="O21" s="25" t="str">
        <f aca="false">IF(H21&lt;&gt;"Répondu","",IF(COUNTIF(I21:L21,"&lt;=2")=0,"",IF(D21="Oui","Appeler","À examiner")))</f>
        <v/>
      </c>
    </row>
    <row r="22" customFormat="false" ht="30" hidden="false" customHeight="true" outlineLevel="0" collapsed="false">
      <c r="A22" s="18" t="n">
        <v>10</v>
      </c>
      <c r="B22" s="21"/>
      <c r="C22" s="21"/>
      <c r="D22" s="20"/>
      <c r="E22" s="23"/>
      <c r="F22" s="23"/>
      <c r="G22" s="23"/>
      <c r="H22" s="25" t="str">
        <f aca="false">IF(B22="","",IF(G22&lt;&gt;"","Répondu",IF(F22&lt;&gt;"","Relancé","En attente")))</f>
        <v/>
      </c>
      <c r="I22" s="20"/>
      <c r="J22" s="20"/>
      <c r="K22" s="20"/>
      <c r="L22" s="20"/>
      <c r="M22" s="21"/>
      <c r="N22" s="21"/>
      <c r="O22" s="25" t="str">
        <f aca="false">IF(H22&lt;&gt;"Répondu","",IF(COUNTIF(I22:L22,"&lt;=2")=0,"",IF(D22="Oui","Appeler","À examiner")))</f>
        <v/>
      </c>
    </row>
    <row r="23" customFormat="false" ht="30" hidden="false" customHeight="true" outlineLevel="0" collapsed="false">
      <c r="A23" s="18" t="n">
        <v>11</v>
      </c>
      <c r="B23" s="21"/>
      <c r="C23" s="21"/>
      <c r="D23" s="20"/>
      <c r="E23" s="23"/>
      <c r="F23" s="23"/>
      <c r="G23" s="23"/>
      <c r="H23" s="25" t="str">
        <f aca="false">IF(B23="","",IF(G23&lt;&gt;"","Répondu",IF(F23&lt;&gt;"","Relancé","En attente")))</f>
        <v/>
      </c>
      <c r="I23" s="20"/>
      <c r="J23" s="20"/>
      <c r="K23" s="20"/>
      <c r="L23" s="20"/>
      <c r="M23" s="21"/>
      <c r="N23" s="21"/>
      <c r="O23" s="25" t="str">
        <f aca="false">IF(H23&lt;&gt;"Répondu","",IF(COUNTIF(I23:L23,"&lt;=2")=0,"",IF(D23="Oui","Appeler","À examiner")))</f>
        <v/>
      </c>
    </row>
    <row r="24" customFormat="false" ht="30" hidden="false" customHeight="true" outlineLevel="0" collapsed="false">
      <c r="A24" s="18" t="n">
        <v>12</v>
      </c>
      <c r="B24" s="21"/>
      <c r="C24" s="21"/>
      <c r="D24" s="20"/>
      <c r="E24" s="23"/>
      <c r="F24" s="23"/>
      <c r="G24" s="23"/>
      <c r="H24" s="25" t="str">
        <f aca="false">IF(B24="","",IF(G24&lt;&gt;"","Répondu",IF(F24&lt;&gt;"","Relancé","En attente")))</f>
        <v/>
      </c>
      <c r="I24" s="20"/>
      <c r="J24" s="20"/>
      <c r="K24" s="20"/>
      <c r="L24" s="20"/>
      <c r="M24" s="21"/>
      <c r="N24" s="21"/>
      <c r="O24" s="25" t="str">
        <f aca="false">IF(H24&lt;&gt;"Répondu","",IF(COUNTIF(I24:L24,"&lt;=2")=0,"",IF(D24="Oui","Appeler","À examiner")))</f>
        <v/>
      </c>
    </row>
    <row r="25" customFormat="false" ht="30" hidden="false" customHeight="true" outlineLevel="0" collapsed="false">
      <c r="A25" s="18" t="n">
        <v>13</v>
      </c>
      <c r="B25" s="21"/>
      <c r="C25" s="21"/>
      <c r="D25" s="20"/>
      <c r="E25" s="23"/>
      <c r="F25" s="23"/>
      <c r="G25" s="23"/>
      <c r="H25" s="25" t="str">
        <f aca="false">IF(B25="","",IF(G25&lt;&gt;"","Répondu",IF(F25&lt;&gt;"","Relancé","En attente")))</f>
        <v/>
      </c>
      <c r="I25" s="20"/>
      <c r="J25" s="20"/>
      <c r="K25" s="20"/>
      <c r="L25" s="20"/>
      <c r="M25" s="21"/>
      <c r="N25" s="21"/>
      <c r="O25" s="25" t="str">
        <f aca="false">IF(H25&lt;&gt;"Répondu","",IF(COUNTIF(I25:L25,"&lt;=2")=0,"",IF(D25="Oui","Appeler","À examiner")))</f>
        <v/>
      </c>
    </row>
    <row r="26" customFormat="false" ht="30" hidden="false" customHeight="true" outlineLevel="0" collapsed="false">
      <c r="A26" s="18" t="n">
        <v>14</v>
      </c>
      <c r="B26" s="21"/>
      <c r="C26" s="21"/>
      <c r="D26" s="20"/>
      <c r="E26" s="23"/>
      <c r="F26" s="23"/>
      <c r="G26" s="23"/>
      <c r="H26" s="25" t="str">
        <f aca="false">IF(B26="","",IF(G26&lt;&gt;"","Répondu",IF(F26&lt;&gt;"","Relancé","En attente")))</f>
        <v/>
      </c>
      <c r="I26" s="20"/>
      <c r="J26" s="20"/>
      <c r="K26" s="20"/>
      <c r="L26" s="20"/>
      <c r="M26" s="21"/>
      <c r="N26" s="21"/>
      <c r="O26" s="25" t="str">
        <f aca="false">IF(H26&lt;&gt;"Répondu","",IF(COUNTIF(I26:L26,"&lt;=2")=0,"",IF(D26="Oui","Appeler","À examiner")))</f>
        <v/>
      </c>
    </row>
    <row r="27" customFormat="false" ht="30" hidden="false" customHeight="true" outlineLevel="0" collapsed="false">
      <c r="A27" s="18" t="n">
        <v>15</v>
      </c>
      <c r="B27" s="21"/>
      <c r="C27" s="21"/>
      <c r="D27" s="20"/>
      <c r="E27" s="23"/>
      <c r="F27" s="23"/>
      <c r="G27" s="23"/>
      <c r="H27" s="25" t="str">
        <f aca="false">IF(B27="","",IF(G27&lt;&gt;"","Répondu",IF(F27&lt;&gt;"","Relancé","En attente")))</f>
        <v/>
      </c>
      <c r="I27" s="20"/>
      <c r="J27" s="20"/>
      <c r="K27" s="20"/>
      <c r="L27" s="20"/>
      <c r="M27" s="21"/>
      <c r="N27" s="21"/>
      <c r="O27" s="25" t="str">
        <f aca="false">IF(H27&lt;&gt;"Répondu","",IF(COUNTIF(I27:L27,"&lt;=2")=0,"",IF(D27="Oui","Appeler","À examiner")))</f>
        <v/>
      </c>
    </row>
    <row r="28" customFormat="false" ht="30" hidden="false" customHeight="true" outlineLevel="0" collapsed="false">
      <c r="A28" s="18" t="n">
        <v>16</v>
      </c>
      <c r="B28" s="21"/>
      <c r="C28" s="21"/>
      <c r="D28" s="20"/>
      <c r="E28" s="23"/>
      <c r="F28" s="23"/>
      <c r="G28" s="23"/>
      <c r="H28" s="25" t="str">
        <f aca="false">IF(B28="","",IF(G28&lt;&gt;"","Répondu",IF(F28&lt;&gt;"","Relancé","En attente")))</f>
        <v/>
      </c>
      <c r="I28" s="20"/>
      <c r="J28" s="20"/>
      <c r="K28" s="20"/>
      <c r="L28" s="20"/>
      <c r="M28" s="21"/>
      <c r="N28" s="21"/>
      <c r="O28" s="25" t="str">
        <f aca="false">IF(H28&lt;&gt;"Répondu","",IF(COUNTIF(I28:L28,"&lt;=2")=0,"",IF(D28="Oui","Appeler","À examiner")))</f>
        <v/>
      </c>
    </row>
    <row r="29" customFormat="false" ht="30" hidden="false" customHeight="true" outlineLevel="0" collapsed="false">
      <c r="A29" s="18" t="n">
        <v>17</v>
      </c>
      <c r="B29" s="21"/>
      <c r="C29" s="21"/>
      <c r="D29" s="20"/>
      <c r="E29" s="23"/>
      <c r="F29" s="23"/>
      <c r="G29" s="23"/>
      <c r="H29" s="25" t="str">
        <f aca="false">IF(B29="","",IF(G29&lt;&gt;"","Répondu",IF(F29&lt;&gt;"","Relancé","En attente")))</f>
        <v/>
      </c>
      <c r="I29" s="20"/>
      <c r="J29" s="20"/>
      <c r="K29" s="20"/>
      <c r="L29" s="20"/>
      <c r="M29" s="21"/>
      <c r="N29" s="21"/>
      <c r="O29" s="25" t="str">
        <f aca="false">IF(H29&lt;&gt;"Répondu","",IF(COUNTIF(I29:L29,"&lt;=2")=0,"",IF(D29="Oui","Appeler","À examiner")))</f>
        <v/>
      </c>
    </row>
    <row r="30" customFormat="false" ht="30" hidden="false" customHeight="true" outlineLevel="0" collapsed="false">
      <c r="A30" s="18" t="n">
        <v>18</v>
      </c>
      <c r="B30" s="21"/>
      <c r="C30" s="21"/>
      <c r="D30" s="20"/>
      <c r="E30" s="23"/>
      <c r="F30" s="23"/>
      <c r="G30" s="23"/>
      <c r="H30" s="25" t="str">
        <f aca="false">IF(B30="","",IF(G30&lt;&gt;"","Répondu",IF(F30&lt;&gt;"","Relancé","En attente")))</f>
        <v/>
      </c>
      <c r="I30" s="20"/>
      <c r="J30" s="20"/>
      <c r="K30" s="20"/>
      <c r="L30" s="20"/>
      <c r="M30" s="21"/>
      <c r="N30" s="21"/>
      <c r="O30" s="25" t="str">
        <f aca="false">IF(H30&lt;&gt;"Répondu","",IF(COUNTIF(I30:L30,"&lt;=2")=0,"",IF(D30="Oui","Appeler","À examiner")))</f>
        <v/>
      </c>
    </row>
    <row r="31" customFormat="false" ht="30" hidden="false" customHeight="true" outlineLevel="0" collapsed="false">
      <c r="A31" s="18" t="n">
        <v>19</v>
      </c>
      <c r="B31" s="21"/>
      <c r="C31" s="21"/>
      <c r="D31" s="20"/>
      <c r="E31" s="23"/>
      <c r="F31" s="23"/>
      <c r="G31" s="23"/>
      <c r="H31" s="25" t="str">
        <f aca="false">IF(B31="","",IF(G31&lt;&gt;"","Répondu",IF(F31&lt;&gt;"","Relancé","En attente")))</f>
        <v/>
      </c>
      <c r="I31" s="20"/>
      <c r="J31" s="20"/>
      <c r="K31" s="20"/>
      <c r="L31" s="20"/>
      <c r="M31" s="21"/>
      <c r="N31" s="21"/>
      <c r="O31" s="25" t="str">
        <f aca="false">IF(H31&lt;&gt;"Répondu","",IF(COUNTIF(I31:L31,"&lt;=2")=0,"",IF(D31="Oui","Appeler","À examiner")))</f>
        <v/>
      </c>
    </row>
    <row r="32" customFormat="false" ht="30" hidden="false" customHeight="true" outlineLevel="0" collapsed="false">
      <c r="A32" s="18" t="n">
        <v>20</v>
      </c>
      <c r="B32" s="21"/>
      <c r="C32" s="21"/>
      <c r="D32" s="20"/>
      <c r="E32" s="23"/>
      <c r="F32" s="23"/>
      <c r="G32" s="23"/>
      <c r="H32" s="25" t="str">
        <f aca="false">IF(B32="","",IF(G32&lt;&gt;"","Répondu",IF(F32&lt;&gt;"","Relancé","En attente")))</f>
        <v/>
      </c>
      <c r="I32" s="20"/>
      <c r="J32" s="20"/>
      <c r="K32" s="20"/>
      <c r="L32" s="20"/>
      <c r="M32" s="21"/>
      <c r="N32" s="21"/>
      <c r="O32" s="25" t="str">
        <f aca="false">IF(H32&lt;&gt;"Répondu","",IF(COUNTIF(I32:L32,"&lt;=2")=0,"",IF(D32="Oui","Appeler","À examiner")))</f>
        <v/>
      </c>
    </row>
    <row r="33" customFormat="false" ht="30" hidden="false" customHeight="true" outlineLevel="0" collapsed="false">
      <c r="A33" s="18" t="n">
        <v>21</v>
      </c>
      <c r="B33" s="21"/>
      <c r="C33" s="21"/>
      <c r="D33" s="20"/>
      <c r="E33" s="23"/>
      <c r="F33" s="23"/>
      <c r="G33" s="23"/>
      <c r="H33" s="25" t="str">
        <f aca="false">IF(B33="","",IF(G33&lt;&gt;"","Répondu",IF(F33&lt;&gt;"","Relancé","En attente")))</f>
        <v/>
      </c>
      <c r="I33" s="20"/>
      <c r="J33" s="20"/>
      <c r="K33" s="20"/>
      <c r="L33" s="20"/>
      <c r="M33" s="21"/>
      <c r="N33" s="21"/>
      <c r="O33" s="25" t="str">
        <f aca="false">IF(H33&lt;&gt;"Répondu","",IF(COUNTIF(I33:L33,"&lt;=2")=0,"",IF(D33="Oui","Appeler","À examiner")))</f>
        <v/>
      </c>
    </row>
    <row r="34" customFormat="false" ht="30" hidden="false" customHeight="true" outlineLevel="0" collapsed="false">
      <c r="A34" s="18" t="n">
        <v>22</v>
      </c>
      <c r="B34" s="21"/>
      <c r="C34" s="21"/>
      <c r="D34" s="20"/>
      <c r="E34" s="23"/>
      <c r="F34" s="23"/>
      <c r="G34" s="23"/>
      <c r="H34" s="25" t="str">
        <f aca="false">IF(B34="","",IF(G34&lt;&gt;"","Répondu",IF(F34&lt;&gt;"","Relancé","En attente")))</f>
        <v/>
      </c>
      <c r="I34" s="20"/>
      <c r="J34" s="20"/>
      <c r="K34" s="20"/>
      <c r="L34" s="20"/>
      <c r="M34" s="21"/>
      <c r="N34" s="21"/>
      <c r="O34" s="25" t="str">
        <f aca="false">IF(H34&lt;&gt;"Répondu","",IF(COUNTIF(I34:L34,"&lt;=2")=0,"",IF(D34="Oui","Appeler","À examiner")))</f>
        <v/>
      </c>
    </row>
    <row r="35" customFormat="false" ht="30" hidden="false" customHeight="true" outlineLevel="0" collapsed="false">
      <c r="A35" s="18" t="n">
        <v>23</v>
      </c>
      <c r="B35" s="21"/>
      <c r="C35" s="21"/>
      <c r="D35" s="20"/>
      <c r="E35" s="23"/>
      <c r="F35" s="23"/>
      <c r="G35" s="23"/>
      <c r="H35" s="25" t="str">
        <f aca="false">IF(B35="","",IF(G35&lt;&gt;"","Répondu",IF(F35&lt;&gt;"","Relancé","En attente")))</f>
        <v/>
      </c>
      <c r="I35" s="20"/>
      <c r="J35" s="20"/>
      <c r="K35" s="20"/>
      <c r="L35" s="20"/>
      <c r="M35" s="21"/>
      <c r="N35" s="21"/>
      <c r="O35" s="25" t="str">
        <f aca="false">IF(H35&lt;&gt;"Répondu","",IF(COUNTIF(I35:L35,"&lt;=2")=0,"",IF(D35="Oui","Appeler","À examiner")))</f>
        <v/>
      </c>
    </row>
    <row r="36" customFormat="false" ht="30" hidden="false" customHeight="true" outlineLevel="0" collapsed="false">
      <c r="A36" s="18" t="n">
        <v>24</v>
      </c>
      <c r="B36" s="21"/>
      <c r="C36" s="21"/>
      <c r="D36" s="20"/>
      <c r="E36" s="23"/>
      <c r="F36" s="23"/>
      <c r="G36" s="23"/>
      <c r="H36" s="25" t="str">
        <f aca="false">IF(B36="","",IF(G36&lt;&gt;"","Répondu",IF(F36&lt;&gt;"","Relancé","En attente")))</f>
        <v/>
      </c>
      <c r="I36" s="20"/>
      <c r="J36" s="20"/>
      <c r="K36" s="20"/>
      <c r="L36" s="20"/>
      <c r="M36" s="21"/>
      <c r="N36" s="21"/>
      <c r="O36" s="25" t="str">
        <f aca="false">IF(H36&lt;&gt;"Répondu","",IF(COUNTIF(I36:L36,"&lt;=2")=0,"",IF(D36="Oui","Appeler","À examiner")))</f>
        <v/>
      </c>
    </row>
    <row r="37" customFormat="false" ht="30" hidden="false" customHeight="true" outlineLevel="0" collapsed="false">
      <c r="A37" s="18" t="n">
        <v>25</v>
      </c>
      <c r="B37" s="21"/>
      <c r="C37" s="21"/>
      <c r="D37" s="20"/>
      <c r="E37" s="23"/>
      <c r="F37" s="23"/>
      <c r="G37" s="23"/>
      <c r="H37" s="25" t="str">
        <f aca="false">IF(B37="","",IF(G37&lt;&gt;"","Répondu",IF(F37&lt;&gt;"","Relancé","En attente")))</f>
        <v/>
      </c>
      <c r="I37" s="20"/>
      <c r="J37" s="20"/>
      <c r="K37" s="20"/>
      <c r="L37" s="20"/>
      <c r="M37" s="21"/>
      <c r="N37" s="21"/>
      <c r="O37" s="25" t="str">
        <f aca="false">IF(H37&lt;&gt;"Répondu","",IF(COUNTIF(I37:L37,"&lt;=2")=0,"",IF(D37="Oui","Appeler","À examiner")))</f>
        <v/>
      </c>
    </row>
    <row r="38" customFormat="false" ht="30" hidden="false" customHeight="true" outlineLevel="0" collapsed="false">
      <c r="A38" s="18" t="n">
        <v>26</v>
      </c>
      <c r="B38" s="21"/>
      <c r="C38" s="21"/>
      <c r="D38" s="20"/>
      <c r="E38" s="23"/>
      <c r="F38" s="23"/>
      <c r="G38" s="23"/>
      <c r="H38" s="25" t="str">
        <f aca="false">IF(B38="","",IF(G38&lt;&gt;"","Répondu",IF(F38&lt;&gt;"","Relancé","En attente")))</f>
        <v/>
      </c>
      <c r="I38" s="20"/>
      <c r="J38" s="20"/>
      <c r="K38" s="20"/>
      <c r="L38" s="20"/>
      <c r="M38" s="21"/>
      <c r="N38" s="21"/>
      <c r="O38" s="25" t="str">
        <f aca="false">IF(H38&lt;&gt;"Répondu","",IF(COUNTIF(I38:L38,"&lt;=2")=0,"",IF(D38="Oui","Appeler","À examiner")))</f>
        <v/>
      </c>
    </row>
    <row r="39" customFormat="false" ht="30" hidden="false" customHeight="true" outlineLevel="0" collapsed="false">
      <c r="A39" s="18" t="n">
        <v>27</v>
      </c>
      <c r="B39" s="21"/>
      <c r="C39" s="21"/>
      <c r="D39" s="20"/>
      <c r="E39" s="23"/>
      <c r="F39" s="23"/>
      <c r="G39" s="23"/>
      <c r="H39" s="25" t="str">
        <f aca="false">IF(B39="","",IF(G39&lt;&gt;"","Répondu",IF(F39&lt;&gt;"","Relancé","En attente")))</f>
        <v/>
      </c>
      <c r="I39" s="20"/>
      <c r="J39" s="20"/>
      <c r="K39" s="20"/>
      <c r="L39" s="20"/>
      <c r="M39" s="21"/>
      <c r="N39" s="21"/>
      <c r="O39" s="25" t="str">
        <f aca="false">IF(H39&lt;&gt;"Répondu","",IF(COUNTIF(I39:L39,"&lt;=2")=0,"",IF(D39="Oui","Appeler","À examiner")))</f>
        <v/>
      </c>
    </row>
    <row r="40" customFormat="false" ht="30" hidden="false" customHeight="true" outlineLevel="0" collapsed="false">
      <c r="A40" s="18" t="n">
        <v>28</v>
      </c>
      <c r="B40" s="21"/>
      <c r="C40" s="21"/>
      <c r="D40" s="20"/>
      <c r="E40" s="23"/>
      <c r="F40" s="23"/>
      <c r="G40" s="23"/>
      <c r="H40" s="25" t="str">
        <f aca="false">IF(B40="","",IF(G40&lt;&gt;"","Répondu",IF(F40&lt;&gt;"","Relancé","En attente")))</f>
        <v/>
      </c>
      <c r="I40" s="20"/>
      <c r="J40" s="20"/>
      <c r="K40" s="20"/>
      <c r="L40" s="20"/>
      <c r="M40" s="21"/>
      <c r="N40" s="21"/>
      <c r="O40" s="25" t="str">
        <f aca="false">IF(H40&lt;&gt;"Répondu","",IF(COUNTIF(I40:L40,"&lt;=2")=0,"",IF(D40="Oui","Appeler","À examiner")))</f>
        <v/>
      </c>
    </row>
    <row r="41" customFormat="false" ht="30" hidden="false" customHeight="true" outlineLevel="0" collapsed="false">
      <c r="A41" s="18" t="n">
        <v>29</v>
      </c>
      <c r="B41" s="21"/>
      <c r="C41" s="21"/>
      <c r="D41" s="20"/>
      <c r="E41" s="23"/>
      <c r="F41" s="23"/>
      <c r="G41" s="23"/>
      <c r="H41" s="25" t="str">
        <f aca="false">IF(B41="","",IF(G41&lt;&gt;"","Répondu",IF(F41&lt;&gt;"","Relancé","En attente")))</f>
        <v/>
      </c>
      <c r="I41" s="20"/>
      <c r="J41" s="20"/>
      <c r="K41" s="20"/>
      <c r="L41" s="20"/>
      <c r="M41" s="21"/>
      <c r="N41" s="21"/>
      <c r="O41" s="25" t="str">
        <f aca="false">IF(H41&lt;&gt;"Répondu","",IF(COUNTIF(I41:L41,"&lt;=2")=0,"",IF(D41="Oui","Appeler","À examiner")))</f>
        <v/>
      </c>
    </row>
    <row r="42" customFormat="false" ht="30" hidden="false" customHeight="true" outlineLevel="0" collapsed="false">
      <c r="A42" s="18" t="n">
        <v>30</v>
      </c>
      <c r="B42" s="21"/>
      <c r="C42" s="21"/>
      <c r="D42" s="20"/>
      <c r="E42" s="23"/>
      <c r="F42" s="23"/>
      <c r="G42" s="23"/>
      <c r="H42" s="25" t="str">
        <f aca="false">IF(B42="","",IF(G42&lt;&gt;"","Répondu",IF(F42&lt;&gt;"","Relancé","En attente")))</f>
        <v/>
      </c>
      <c r="I42" s="20"/>
      <c r="J42" s="20"/>
      <c r="K42" s="20"/>
      <c r="L42" s="20"/>
      <c r="M42" s="21"/>
      <c r="N42" s="21"/>
      <c r="O42" s="25" t="str">
        <f aca="false">IF(H42&lt;&gt;"Répondu","",IF(COUNTIF(I42:L42,"&lt;=2")=0,"",IF(D42="Oui","Appeler","À examiner")))</f>
        <v/>
      </c>
    </row>
  </sheetData>
  <mergeCells count="10">
    <mergeCell ref="E4:O4"/>
    <mergeCell ref="E5:O5"/>
    <mergeCell ref="E6:O6"/>
    <mergeCell ref="E7:O7"/>
    <mergeCell ref="E8:O8"/>
    <mergeCell ref="E9:O9"/>
    <mergeCell ref="A11:D11"/>
    <mergeCell ref="E11:H11"/>
    <mergeCell ref="I11:L11"/>
    <mergeCell ref="M11:O11"/>
  </mergeCells>
  <conditionalFormatting sqref="H13:H42">
    <cfRule type="expression" priority="2" aboveAverage="0" equalAverage="0" bottom="0" percent="0" rank="0" text="" dxfId="0">
      <formula>$H13="Répondu"</formula>
    </cfRule>
  </conditionalFormatting>
  <conditionalFormatting sqref="O13:O42">
    <cfRule type="expression" priority="3" aboveAverage="0" equalAverage="0" bottom="0" percent="0" rank="0" text="" dxfId="2">
      <formula>$O13="Appeler"</formula>
    </cfRule>
    <cfRule type="expression" priority="4" aboveAverage="0" equalAverage="0" bottom="0" percent="0" rank="0" text="" dxfId="1">
      <formula>$O13="À examiner"</formula>
    </cfRule>
  </conditionalFormatting>
  <conditionalFormatting sqref="I13:L42">
    <cfRule type="expression" priority="5" aboveAverage="0" equalAverage="0" bottom="0" percent="0" rank="0" text="" dxfId="2">
      <formula>AND(ISNUMBER(I13),I13&lt;=2)</formula>
    </cfRule>
  </conditionalFormatting>
  <dataValidations count="3">
    <dataValidation allowBlank="true" errorStyle="stop" operator="between" showDropDown="false" showErrorMessage="false" showInputMessage="false" sqref="D13:D42" type="list">
      <formula1>"Oui,Non"</formula1>
      <formula2>0</formula2>
    </dataValidation>
    <dataValidation allowBlank="true" errorStyle="stop" operator="between" showDropDown="false" showErrorMessage="false" showInputMessage="false" sqref="I13:L42" type="list">
      <formula1>"1,2,3,4,5,NC"</formula1>
      <formula2>0</formula2>
    </dataValidation>
    <dataValidation allowBlank="true" errorStyle="stop" operator="between" showDropDown="false" showErrorMessage="false" showInputMessage="false" sqref="N13:N42" type="list">
      <formula1>Listes!$A$4:$A$10</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8"/>
    <col collapsed="false" customWidth="true" hidden="false" outlineLevel="0" max="4" min="3" style="0" width="13"/>
    <col collapsed="false" customWidth="true" hidden="false" outlineLevel="0" max="5" min="5" style="0" width="14"/>
    <col collapsed="false" customWidth="true" hidden="false" outlineLevel="0" max="6" min="6" style="0" width="22"/>
    <col collapsed="false" customWidth="true" hidden="false" outlineLevel="0" max="7" min="7" style="0" width="18"/>
    <col collapsed="false" customWidth="true" hidden="false" outlineLevel="0" max="8" min="8" style="0" width="12"/>
  </cols>
  <sheetData>
    <row r="1" customFormat="false" ht="21.75" hidden="false" customHeight="true" outlineLevel="0" collapsed="false">
      <c r="A1" s="1" t="s">
        <v>88</v>
      </c>
      <c r="B1" s="2"/>
      <c r="C1" s="2"/>
      <c r="D1" s="2"/>
      <c r="E1" s="2"/>
      <c r="F1" s="2"/>
      <c r="G1" s="2"/>
      <c r="H1" s="2"/>
    </row>
    <row r="2" customFormat="false" ht="25.5" hidden="false" customHeight="true" outlineLevel="0" collapsed="false">
      <c r="A2" s="3" t="s">
        <v>89</v>
      </c>
    </row>
    <row r="3" customFormat="false" ht="15" hidden="false" customHeight="false" outlineLevel="0" collapsed="false">
      <c r="A3" s="10" t="s">
        <v>90</v>
      </c>
    </row>
    <row r="4" customFormat="false" ht="15" hidden="false" customHeight="false" outlineLevel="0" collapsed="false">
      <c r="B4" s="11" t="s">
        <v>91</v>
      </c>
      <c r="C4" s="27" t="n">
        <v>3.5</v>
      </c>
    </row>
    <row r="5" customFormat="false" ht="18" hidden="false" customHeight="true" outlineLevel="0" collapsed="false">
      <c r="B5" s="11" t="s">
        <v>64</v>
      </c>
      <c r="C5" s="26" t="str">
        <f aca="false">Enquête!C7</f>
        <v/>
      </c>
    </row>
    <row r="6" customFormat="false" ht="18" hidden="false" customHeight="true" outlineLevel="0" collapsed="false">
      <c r="B6" s="11" t="s">
        <v>92</v>
      </c>
      <c r="C6" s="14" t="n">
        <f aca="false">COUNTIF(F10:F13,"Action à ouvrir")</f>
        <v>0</v>
      </c>
    </row>
    <row r="8" customFormat="false" ht="19.5" hidden="false" customHeight="true" outlineLevel="0" collapsed="false">
      <c r="A8" s="15" t="s">
        <v>93</v>
      </c>
      <c r="B8" s="15"/>
      <c r="C8" s="15"/>
      <c r="D8" s="15"/>
      <c r="E8" s="15"/>
      <c r="F8" s="15"/>
      <c r="G8" s="15"/>
      <c r="H8" s="15"/>
    </row>
    <row r="9" customFormat="false" ht="43.5" hidden="false" customHeight="true" outlineLevel="0" collapsed="false">
      <c r="A9" s="17" t="s">
        <v>38</v>
      </c>
      <c r="B9" s="17" t="s">
        <v>94</v>
      </c>
      <c r="C9" s="17" t="s">
        <v>95</v>
      </c>
      <c r="D9" s="17" t="s">
        <v>96</v>
      </c>
      <c r="E9" s="17" t="s">
        <v>97</v>
      </c>
      <c r="F9" s="17" t="s">
        <v>98</v>
      </c>
      <c r="G9" s="17" t="s">
        <v>99</v>
      </c>
      <c r="H9" s="17" t="s">
        <v>100</v>
      </c>
    </row>
    <row r="10" customFormat="false" ht="21.75" hidden="false" customHeight="true" outlineLevel="0" collapsed="false">
      <c r="A10" s="18" t="n">
        <v>1</v>
      </c>
      <c r="B10" s="11" t="s">
        <v>101</v>
      </c>
      <c r="C10" s="28" t="str">
        <f aca="false">IFERROR(AVERAGE(Enquête!I13:I42),"")</f>
        <v/>
      </c>
      <c r="D10" s="29" t="n">
        <f aca="false">COUNT(Enquête!I13:I42)</f>
        <v>0</v>
      </c>
      <c r="E10" s="29" t="str">
        <f aca="false">IF(D10=0,"",MIN(Enquête!I13:I42))</f>
        <v/>
      </c>
      <c r="F10" s="30" t="str">
        <f aca="false">IF(C10="","",IF(C10&lt;$C$4,"Action à ouvrir","Maintenir"))</f>
        <v/>
      </c>
      <c r="G10" s="31"/>
      <c r="H10" s="32" t="str">
        <f aca="false">IF(OR(G10="",C10=""),"",C10-G10)</f>
        <v/>
      </c>
    </row>
    <row r="11" customFormat="false" ht="21.75" hidden="false" customHeight="true" outlineLevel="0" collapsed="false">
      <c r="A11" s="18" t="n">
        <v>2</v>
      </c>
      <c r="B11" s="11" t="s">
        <v>102</v>
      </c>
      <c r="C11" s="28" t="str">
        <f aca="false">IFERROR(AVERAGE(Enquête!J13:J42),"")</f>
        <v/>
      </c>
      <c r="D11" s="29" t="n">
        <f aca="false">COUNT(Enquête!J13:J42)</f>
        <v>0</v>
      </c>
      <c r="E11" s="29" t="str">
        <f aca="false">IF(D11=0,"",MIN(Enquête!J13:J42))</f>
        <v/>
      </c>
      <c r="F11" s="30" t="str">
        <f aca="false">IF(C11="","",IF(C11&lt;$C$4,"Action à ouvrir","Maintenir"))</f>
        <v/>
      </c>
      <c r="G11" s="31"/>
      <c r="H11" s="32" t="str">
        <f aca="false">IF(OR(G11="",C11=""),"",C11-G11)</f>
        <v/>
      </c>
    </row>
    <row r="12" customFormat="false" ht="21.75" hidden="false" customHeight="true" outlineLevel="0" collapsed="false">
      <c r="A12" s="18" t="n">
        <v>3</v>
      </c>
      <c r="B12" s="11" t="s">
        <v>103</v>
      </c>
      <c r="C12" s="28" t="str">
        <f aca="false">IFERROR(AVERAGE(Enquête!K13:K42),"")</f>
        <v/>
      </c>
      <c r="D12" s="29" t="n">
        <f aca="false">COUNT(Enquête!K13:K42)</f>
        <v>0</v>
      </c>
      <c r="E12" s="29" t="str">
        <f aca="false">IF(D12=0,"",MIN(Enquête!K13:K42))</f>
        <v/>
      </c>
      <c r="F12" s="30" t="str">
        <f aca="false">IF(C12="","",IF(C12&lt;$C$4,"Action à ouvrir","Maintenir"))</f>
        <v/>
      </c>
      <c r="G12" s="31"/>
      <c r="H12" s="32" t="str">
        <f aca="false">IF(OR(G12="",C12=""),"",C12-G12)</f>
        <v/>
      </c>
    </row>
    <row r="13" customFormat="false" ht="21.75" hidden="false" customHeight="true" outlineLevel="0" collapsed="false">
      <c r="A13" s="18" t="n">
        <v>4</v>
      </c>
      <c r="B13" s="11" t="s">
        <v>104</v>
      </c>
      <c r="C13" s="28" t="str">
        <f aca="false">IFERROR(AVERAGE(Enquête!L13:L42),"")</f>
        <v/>
      </c>
      <c r="D13" s="29" t="n">
        <f aca="false">COUNT(Enquête!L13:L42)</f>
        <v>0</v>
      </c>
      <c r="E13" s="29" t="str">
        <f aca="false">IF(D13=0,"",MIN(Enquête!L13:L42))</f>
        <v/>
      </c>
      <c r="F13" s="30" t="str">
        <f aca="false">IF(C13="","",IF(C13&lt;$C$4,"Action à ouvrir","Maintenir"))</f>
        <v/>
      </c>
      <c r="G13" s="31"/>
      <c r="H13" s="32" t="str">
        <f aca="false">IF(OR(G13="",C13=""),"",C13-G13)</f>
        <v/>
      </c>
    </row>
    <row r="15" customFormat="false" ht="19.5" hidden="false" customHeight="true" outlineLevel="0" collapsed="false">
      <c r="A15" s="16" t="s">
        <v>105</v>
      </c>
      <c r="B15" s="16"/>
      <c r="C15" s="16"/>
      <c r="D15" s="16"/>
      <c r="E15" s="16"/>
      <c r="F15" s="16"/>
      <c r="G15" s="16"/>
      <c r="H15" s="16"/>
    </row>
    <row r="16" customFormat="false" ht="21.75" hidden="false" customHeight="true" outlineLevel="0" collapsed="false">
      <c r="A16" s="17" t="s">
        <v>38</v>
      </c>
      <c r="B16" s="17" t="s">
        <v>106</v>
      </c>
      <c r="C16" s="17" t="s">
        <v>107</v>
      </c>
      <c r="D16" s="17" t="s">
        <v>108</v>
      </c>
    </row>
    <row r="17" customFormat="false" ht="19.5" hidden="false" customHeight="true" outlineLevel="0" collapsed="false">
      <c r="A17" s="18" t="n">
        <v>1</v>
      </c>
      <c r="B17" s="11" t="s">
        <v>109</v>
      </c>
      <c r="C17" s="29" t="n">
        <f aca="false">COUNTIF(Enquête!$N$13:$N$42,B17)</f>
        <v>0</v>
      </c>
      <c r="D17" s="33" t="str">
        <f aca="false">IF(SUM($C$17:$C$23)=0,"",C17/SUM($C$17:$C$23))</f>
        <v/>
      </c>
    </row>
    <row r="18" customFormat="false" ht="19.5" hidden="false" customHeight="true" outlineLevel="0" collapsed="false">
      <c r="A18" s="18" t="n">
        <v>2</v>
      </c>
      <c r="B18" s="11" t="s">
        <v>110</v>
      </c>
      <c r="C18" s="29" t="n">
        <f aca="false">COUNTIF(Enquête!$N$13:$N$42,B18)</f>
        <v>0</v>
      </c>
      <c r="D18" s="33" t="str">
        <f aca="false">IF(SUM($C$17:$C$23)=0,"",C18/SUM($C$17:$C$23))</f>
        <v/>
      </c>
    </row>
    <row r="19" customFormat="false" ht="19.5" hidden="false" customHeight="true" outlineLevel="0" collapsed="false">
      <c r="A19" s="18" t="n">
        <v>3</v>
      </c>
      <c r="B19" s="11" t="s">
        <v>111</v>
      </c>
      <c r="C19" s="29" t="n">
        <f aca="false">COUNTIF(Enquête!$N$13:$N$42,B19)</f>
        <v>0</v>
      </c>
      <c r="D19" s="33" t="str">
        <f aca="false">IF(SUM($C$17:$C$23)=0,"",C19/SUM($C$17:$C$23))</f>
        <v/>
      </c>
    </row>
    <row r="20" customFormat="false" ht="19.5" hidden="false" customHeight="true" outlineLevel="0" collapsed="false">
      <c r="A20" s="18" t="n">
        <v>4</v>
      </c>
      <c r="B20" s="11" t="s">
        <v>112</v>
      </c>
      <c r="C20" s="29" t="n">
        <f aca="false">COUNTIF(Enquête!$N$13:$N$42,B20)</f>
        <v>0</v>
      </c>
      <c r="D20" s="33" t="str">
        <f aca="false">IF(SUM($C$17:$C$23)=0,"",C20/SUM($C$17:$C$23))</f>
        <v/>
      </c>
    </row>
    <row r="21" customFormat="false" ht="19.5" hidden="false" customHeight="true" outlineLevel="0" collapsed="false">
      <c r="A21" s="18" t="n">
        <v>5</v>
      </c>
      <c r="B21" s="11" t="s">
        <v>113</v>
      </c>
      <c r="C21" s="29" t="n">
        <f aca="false">COUNTIF(Enquête!$N$13:$N$42,B21)</f>
        <v>0</v>
      </c>
      <c r="D21" s="33" t="str">
        <f aca="false">IF(SUM($C$17:$C$23)=0,"",C21/SUM($C$17:$C$23))</f>
        <v/>
      </c>
    </row>
    <row r="22" customFormat="false" ht="19.5" hidden="false" customHeight="true" outlineLevel="0" collapsed="false">
      <c r="A22" s="18" t="n">
        <v>6</v>
      </c>
      <c r="B22" s="11" t="s">
        <v>114</v>
      </c>
      <c r="C22" s="29" t="n">
        <f aca="false">COUNTIF(Enquête!$N$13:$N$42,B22)</f>
        <v>0</v>
      </c>
      <c r="D22" s="33" t="str">
        <f aca="false">IF(SUM($C$17:$C$23)=0,"",C22/SUM($C$17:$C$23))</f>
        <v/>
      </c>
    </row>
    <row r="23" customFormat="false" ht="19.5" hidden="false" customHeight="true" outlineLevel="0" collapsed="false">
      <c r="A23" s="18" t="n">
        <v>7</v>
      </c>
      <c r="B23" s="11" t="s">
        <v>115</v>
      </c>
      <c r="C23" s="29" t="n">
        <f aca="false">COUNTIF(Enquête!$N$13:$N$42,B23)</f>
        <v>0</v>
      </c>
      <c r="D23" s="33" t="str">
        <f aca="false">IF(SUM($C$17:$C$23)=0,"",C23/SUM($C$17:$C$23))</f>
        <v/>
      </c>
    </row>
    <row r="25" customFormat="false" ht="42" hidden="false" customHeight="true" outlineLevel="0" collapsed="false">
      <c r="B25" s="34" t="s">
        <v>116</v>
      </c>
      <c r="C25" s="34"/>
      <c r="D25" s="34"/>
      <c r="E25" s="34"/>
      <c r="F25" s="34"/>
      <c r="G25" s="34"/>
      <c r="H25" s="34"/>
    </row>
  </sheetData>
  <mergeCells count="3">
    <mergeCell ref="A8:H8"/>
    <mergeCell ref="A15:H15"/>
    <mergeCell ref="B25:H25"/>
  </mergeCells>
  <conditionalFormatting sqref="F10:F13">
    <cfRule type="expression" priority="2" aboveAverage="0" equalAverage="0" bottom="0" percent="0" rank="0" text="" dxfId="2">
      <formula>$F10="Action à ouvrir"</formula>
    </cfRule>
    <cfRule type="expression" priority="3" aboveAverage="0" equalAverage="0" bottom="0" percent="0" rank="0" text="" dxfId="0">
      <formula>$F10="Maintenir"</formula>
    </cfRule>
  </conditionalFormatting>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I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50"/>
    <col collapsed="false" customWidth="true" hidden="false" outlineLevel="0" max="4" min="4" style="0" width="22"/>
    <col collapsed="false" customWidth="true" hidden="false" outlineLevel="0" max="5" min="5" style="0" width="12"/>
    <col collapsed="false" customWidth="true" hidden="false" outlineLevel="0" max="6" min="6" style="0" width="28"/>
    <col collapsed="false" customWidth="true" hidden="false" outlineLevel="0" max="7" min="7" style="0" width="13"/>
    <col collapsed="false" customWidth="true" hidden="false" outlineLevel="0" max="8" min="8" style="0" width="14"/>
    <col collapsed="false" customWidth="true" hidden="false" outlineLevel="0" max="9" min="9" style="0" width="12"/>
  </cols>
  <sheetData>
    <row r="1" customFormat="false" ht="21.75" hidden="false" customHeight="true" outlineLevel="0" collapsed="false">
      <c r="A1" s="1" t="s">
        <v>117</v>
      </c>
      <c r="B1" s="2"/>
      <c r="C1" s="2"/>
      <c r="D1" s="2"/>
      <c r="E1" s="2"/>
      <c r="F1" s="2"/>
      <c r="G1" s="2"/>
      <c r="H1" s="2"/>
      <c r="I1" s="2"/>
    </row>
    <row r="2" customFormat="false" ht="25.5" hidden="false" customHeight="true" outlineLevel="0" collapsed="false">
      <c r="A2" s="3" t="s">
        <v>118</v>
      </c>
    </row>
    <row r="3" customFormat="false" ht="15" hidden="false" customHeight="false" outlineLevel="0" collapsed="false">
      <c r="A3" s="10" t="s">
        <v>119</v>
      </c>
    </row>
    <row r="4" customFormat="false" ht="15" hidden="false" customHeight="false" outlineLevel="0" collapsed="false">
      <c r="B4" s="11" t="s">
        <v>28</v>
      </c>
      <c r="C4" s="12" t="n">
        <f aca="true">TODAY()</f>
        <v>46316</v>
      </c>
      <c r="D4" s="13" t="s">
        <v>120</v>
      </c>
    </row>
    <row r="5" customFormat="false" ht="18" hidden="false" customHeight="true" outlineLevel="0" collapsed="false">
      <c r="B5" s="11" t="s">
        <v>121</v>
      </c>
      <c r="C5" s="14" t="n">
        <f aca="false">COUNTA(B12:B25)</f>
        <v>0</v>
      </c>
    </row>
    <row r="6" customFormat="false" ht="18" hidden="false" customHeight="true" outlineLevel="0" collapsed="false">
      <c r="B6" s="11" t="s">
        <v>122</v>
      </c>
      <c r="C6" s="14" t="n">
        <f aca="false">SUMPRODUCT((B12:B25&lt;&gt;"")*(G12:G25&lt;&gt;"Réalisée")*(G12:G25&lt;&gt;"Abandonnée"))</f>
        <v>0</v>
      </c>
    </row>
    <row r="7" customFormat="false" ht="18" hidden="false" customHeight="true" outlineLevel="0" collapsed="false">
      <c r="B7" s="11" t="s">
        <v>123</v>
      </c>
      <c r="C7" s="14" t="n">
        <f aca="false">COUNTIF(I12:I25,"En retard")</f>
        <v>0</v>
      </c>
    </row>
    <row r="8" customFormat="false" ht="30" hidden="false" customHeight="true" outlineLevel="0" collapsed="false">
      <c r="B8" s="11" t="s">
        <v>124</v>
      </c>
      <c r="C8" s="14" t="n">
        <f aca="false">SUMPRODUCT((G12:G25="Réalisée")*(H12:H25="Non"))</f>
        <v>0</v>
      </c>
    </row>
    <row r="10" customFormat="false" ht="19.5" hidden="false" customHeight="true" outlineLevel="0" collapsed="false">
      <c r="A10" s="15" t="s">
        <v>125</v>
      </c>
      <c r="B10" s="15"/>
      <c r="C10" s="15"/>
      <c r="D10" s="16" t="s">
        <v>126</v>
      </c>
      <c r="E10" s="16"/>
      <c r="F10" s="16"/>
      <c r="G10" s="15" t="s">
        <v>127</v>
      </c>
      <c r="H10" s="15"/>
      <c r="I10" s="15"/>
    </row>
    <row r="11" customFormat="false" ht="39.75" hidden="false" customHeight="true" outlineLevel="0" collapsed="false">
      <c r="A11" s="17" t="s">
        <v>38</v>
      </c>
      <c r="B11" s="17" t="s">
        <v>128</v>
      </c>
      <c r="C11" s="17" t="s">
        <v>98</v>
      </c>
      <c r="D11" s="17" t="s">
        <v>43</v>
      </c>
      <c r="E11" s="17" t="s">
        <v>129</v>
      </c>
      <c r="F11" s="17" t="s">
        <v>130</v>
      </c>
      <c r="G11" s="17" t="s">
        <v>80</v>
      </c>
      <c r="H11" s="17" t="s">
        <v>131</v>
      </c>
      <c r="I11" s="17" t="s">
        <v>132</v>
      </c>
    </row>
    <row r="12" customFormat="false" ht="30" hidden="false" customHeight="true" outlineLevel="0" collapsed="false">
      <c r="A12" s="18" t="n">
        <v>1</v>
      </c>
      <c r="B12" s="21"/>
      <c r="C12" s="21"/>
      <c r="D12" s="21"/>
      <c r="E12" s="23"/>
      <c r="F12" s="21"/>
      <c r="G12" s="20"/>
      <c r="H12" s="20"/>
      <c r="I12" s="25" t="str">
        <f aca="false">IF(AND(B12&lt;&gt;"",E12&lt;&gt;"",G12&lt;&gt;"Réalisée",G12&lt;&gt;"Abandonnée"),IF(E12&lt;$C$4,"En retard",""),"")</f>
        <v/>
      </c>
    </row>
    <row r="13" customFormat="false" ht="30" hidden="false" customHeight="true" outlineLevel="0" collapsed="false">
      <c r="A13" s="18" t="n">
        <v>2</v>
      </c>
      <c r="B13" s="21"/>
      <c r="C13" s="21"/>
      <c r="D13" s="21"/>
      <c r="E13" s="23"/>
      <c r="F13" s="21"/>
      <c r="G13" s="20"/>
      <c r="H13" s="20"/>
      <c r="I13" s="25" t="str">
        <f aca="false">IF(AND(B13&lt;&gt;"",E13&lt;&gt;"",G13&lt;&gt;"Réalisée",G13&lt;&gt;"Abandonnée"),IF(E13&lt;$C$4,"En retard",""),"")</f>
        <v/>
      </c>
    </row>
    <row r="14" customFormat="false" ht="30" hidden="false" customHeight="true" outlineLevel="0" collapsed="false">
      <c r="A14" s="18" t="n">
        <v>3</v>
      </c>
      <c r="B14" s="21"/>
      <c r="C14" s="21"/>
      <c r="D14" s="21"/>
      <c r="E14" s="23"/>
      <c r="F14" s="21"/>
      <c r="G14" s="20"/>
      <c r="H14" s="20"/>
      <c r="I14" s="25" t="str">
        <f aca="false">IF(AND(B14&lt;&gt;"",E14&lt;&gt;"",G14&lt;&gt;"Réalisée",G14&lt;&gt;"Abandonnée"),IF(E14&lt;$C$4,"En retard",""),"")</f>
        <v/>
      </c>
    </row>
    <row r="15" customFormat="false" ht="30" hidden="false" customHeight="true" outlineLevel="0" collapsed="false">
      <c r="A15" s="18" t="n">
        <v>4</v>
      </c>
      <c r="B15" s="21"/>
      <c r="C15" s="21"/>
      <c r="D15" s="21"/>
      <c r="E15" s="23"/>
      <c r="F15" s="21"/>
      <c r="G15" s="20"/>
      <c r="H15" s="20"/>
      <c r="I15" s="25" t="str">
        <f aca="false">IF(AND(B15&lt;&gt;"",E15&lt;&gt;"",G15&lt;&gt;"Réalisée",G15&lt;&gt;"Abandonnée"),IF(E15&lt;$C$4,"En retard",""),"")</f>
        <v/>
      </c>
    </row>
    <row r="16" customFormat="false" ht="30" hidden="false" customHeight="true" outlineLevel="0" collapsed="false">
      <c r="A16" s="18" t="n">
        <v>5</v>
      </c>
      <c r="B16" s="21"/>
      <c r="C16" s="21"/>
      <c r="D16" s="21"/>
      <c r="E16" s="23"/>
      <c r="F16" s="21"/>
      <c r="G16" s="20"/>
      <c r="H16" s="20"/>
      <c r="I16" s="25" t="str">
        <f aca="false">IF(AND(B16&lt;&gt;"",E16&lt;&gt;"",G16&lt;&gt;"Réalisée",G16&lt;&gt;"Abandonnée"),IF(E16&lt;$C$4,"En retard",""),"")</f>
        <v/>
      </c>
    </row>
    <row r="17" customFormat="false" ht="30" hidden="false" customHeight="true" outlineLevel="0" collapsed="false">
      <c r="A17" s="18" t="n">
        <v>6</v>
      </c>
      <c r="B17" s="21"/>
      <c r="C17" s="21"/>
      <c r="D17" s="21"/>
      <c r="E17" s="23"/>
      <c r="F17" s="21"/>
      <c r="G17" s="20"/>
      <c r="H17" s="20"/>
      <c r="I17" s="25" t="str">
        <f aca="false">IF(AND(B17&lt;&gt;"",E17&lt;&gt;"",G17&lt;&gt;"Réalisée",G17&lt;&gt;"Abandonnée"),IF(E17&lt;$C$4,"En retard",""),"")</f>
        <v/>
      </c>
    </row>
    <row r="18" customFormat="false" ht="30" hidden="false" customHeight="true" outlineLevel="0" collapsed="false">
      <c r="A18" s="18" t="n">
        <v>7</v>
      </c>
      <c r="B18" s="21"/>
      <c r="C18" s="21"/>
      <c r="D18" s="21"/>
      <c r="E18" s="23"/>
      <c r="F18" s="21"/>
      <c r="G18" s="20"/>
      <c r="H18" s="20"/>
      <c r="I18" s="25" t="str">
        <f aca="false">IF(AND(B18&lt;&gt;"",E18&lt;&gt;"",G18&lt;&gt;"Réalisée",G18&lt;&gt;"Abandonnée"),IF(E18&lt;$C$4,"En retard",""),"")</f>
        <v/>
      </c>
    </row>
    <row r="19" customFormat="false" ht="30" hidden="false" customHeight="true" outlineLevel="0" collapsed="false">
      <c r="A19" s="18" t="n">
        <v>8</v>
      </c>
      <c r="B19" s="21"/>
      <c r="C19" s="21"/>
      <c r="D19" s="21"/>
      <c r="E19" s="23"/>
      <c r="F19" s="21"/>
      <c r="G19" s="20"/>
      <c r="H19" s="20"/>
      <c r="I19" s="25" t="str">
        <f aca="false">IF(AND(B19&lt;&gt;"",E19&lt;&gt;"",G19&lt;&gt;"Réalisée",G19&lt;&gt;"Abandonnée"),IF(E19&lt;$C$4,"En retard",""),"")</f>
        <v/>
      </c>
    </row>
    <row r="20" customFormat="false" ht="30" hidden="false" customHeight="true" outlineLevel="0" collapsed="false">
      <c r="A20" s="18" t="n">
        <v>9</v>
      </c>
      <c r="B20" s="21"/>
      <c r="C20" s="21"/>
      <c r="D20" s="21"/>
      <c r="E20" s="23"/>
      <c r="F20" s="21"/>
      <c r="G20" s="20"/>
      <c r="H20" s="20"/>
      <c r="I20" s="25" t="str">
        <f aca="false">IF(AND(B20&lt;&gt;"",E20&lt;&gt;"",G20&lt;&gt;"Réalisée",G20&lt;&gt;"Abandonnée"),IF(E20&lt;$C$4,"En retard",""),"")</f>
        <v/>
      </c>
    </row>
    <row r="21" customFormat="false" ht="30" hidden="false" customHeight="true" outlineLevel="0" collapsed="false">
      <c r="A21" s="18" t="n">
        <v>10</v>
      </c>
      <c r="B21" s="21"/>
      <c r="C21" s="21"/>
      <c r="D21" s="21"/>
      <c r="E21" s="23"/>
      <c r="F21" s="21"/>
      <c r="G21" s="20"/>
      <c r="H21" s="20"/>
      <c r="I21" s="25" t="str">
        <f aca="false">IF(AND(B21&lt;&gt;"",E21&lt;&gt;"",G21&lt;&gt;"Réalisée",G21&lt;&gt;"Abandonnée"),IF(E21&lt;$C$4,"En retard",""),"")</f>
        <v/>
      </c>
    </row>
    <row r="22" customFormat="false" ht="30" hidden="false" customHeight="true" outlineLevel="0" collapsed="false">
      <c r="A22" s="18" t="n">
        <v>11</v>
      </c>
      <c r="B22" s="21"/>
      <c r="C22" s="21"/>
      <c r="D22" s="21"/>
      <c r="E22" s="23"/>
      <c r="F22" s="21"/>
      <c r="G22" s="20"/>
      <c r="H22" s="20"/>
      <c r="I22" s="25" t="str">
        <f aca="false">IF(AND(B22&lt;&gt;"",E22&lt;&gt;"",G22&lt;&gt;"Réalisée",G22&lt;&gt;"Abandonnée"),IF(E22&lt;$C$4,"En retard",""),"")</f>
        <v/>
      </c>
    </row>
    <row r="23" customFormat="false" ht="30" hidden="false" customHeight="true" outlineLevel="0" collapsed="false">
      <c r="A23" s="18" t="n">
        <v>12</v>
      </c>
      <c r="B23" s="21"/>
      <c r="C23" s="21"/>
      <c r="D23" s="21"/>
      <c r="E23" s="23"/>
      <c r="F23" s="21"/>
      <c r="G23" s="20"/>
      <c r="H23" s="20"/>
      <c r="I23" s="25" t="str">
        <f aca="false">IF(AND(B23&lt;&gt;"",E23&lt;&gt;"",G23&lt;&gt;"Réalisée",G23&lt;&gt;"Abandonnée"),IF(E23&lt;$C$4,"En retard",""),"")</f>
        <v/>
      </c>
    </row>
    <row r="24" customFormat="false" ht="30" hidden="false" customHeight="true" outlineLevel="0" collapsed="false">
      <c r="A24" s="18" t="n">
        <v>13</v>
      </c>
      <c r="B24" s="21"/>
      <c r="C24" s="21"/>
      <c r="D24" s="21"/>
      <c r="E24" s="23"/>
      <c r="F24" s="21"/>
      <c r="G24" s="20"/>
      <c r="H24" s="20"/>
      <c r="I24" s="25" t="str">
        <f aca="false">IF(AND(B24&lt;&gt;"",E24&lt;&gt;"",G24&lt;&gt;"Réalisée",G24&lt;&gt;"Abandonnée"),IF(E24&lt;$C$4,"En retard",""),"")</f>
        <v/>
      </c>
    </row>
    <row r="25" customFormat="false" ht="30" hidden="false" customHeight="true" outlineLevel="0" collapsed="false">
      <c r="A25" s="18" t="n">
        <v>14</v>
      </c>
      <c r="B25" s="21"/>
      <c r="C25" s="21"/>
      <c r="D25" s="21"/>
      <c r="E25" s="23"/>
      <c r="F25" s="21"/>
      <c r="G25" s="20"/>
      <c r="H25" s="20"/>
      <c r="I25" s="25" t="str">
        <f aca="false">IF(AND(B25&lt;&gt;"",E25&lt;&gt;"",G25&lt;&gt;"Réalisée",G25&lt;&gt;"Abandonnée"),IF(E25&lt;$C$4,"En retard",""),"")</f>
        <v/>
      </c>
    </row>
  </sheetData>
  <mergeCells count="3">
    <mergeCell ref="A10:C10"/>
    <mergeCell ref="D10:F10"/>
    <mergeCell ref="G10:I10"/>
  </mergeCells>
  <conditionalFormatting sqref="G12:G25">
    <cfRule type="expression" priority="2" aboveAverage="0" equalAverage="0" bottom="0" percent="0" rank="0" text="" dxfId="0">
      <formula>$G12="Réalisée"</formula>
    </cfRule>
  </conditionalFormatting>
  <conditionalFormatting sqref="I12:I25">
    <cfRule type="expression" priority="3" aboveAverage="0" equalAverage="0" bottom="0" percent="0" rank="0" text="" dxfId="2">
      <formula>$I12="En retard"</formula>
    </cfRule>
  </conditionalFormatting>
  <dataValidations count="3">
    <dataValidation allowBlank="true" errorStyle="stop" operator="between" showDropDown="false" showErrorMessage="false" showInputMessage="false" sqref="F12:F25" type="list">
      <formula1>Listes!$C$4:$C$8</formula1>
      <formula2>0</formula2>
    </dataValidation>
    <dataValidation allowBlank="true" errorStyle="stop" operator="between" showDropDown="false" showErrorMessage="false" showInputMessage="false" sqref="G12:G25" type="list">
      <formula1>Listes!$B$4:$B$7</formula1>
      <formula2>0</formula2>
    </dataValidation>
    <dataValidation allowBlank="true" errorStyle="stop" operator="between" showDropDown="false" showErrorMessage="false" showInputMessage="false" sqref="H12:H25" type="list">
      <formula1>"Oui,Non,Sans objet"</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J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6"/>
    <col collapsed="false" customWidth="true" hidden="false" outlineLevel="0" max="3" min="3" style="0" width="10"/>
    <col collapsed="false" customWidth="true" hidden="false" outlineLevel="0" max="4" min="4" style="0" width="40"/>
    <col collapsed="false" customWidth="true" hidden="false" outlineLevel="0" max="5" min="5" style="0" width="11"/>
    <col collapsed="false" customWidth="true" hidden="false" outlineLevel="0" max="6" min="6" style="0" width="22"/>
    <col collapsed="false" customWidth="true" hidden="false" outlineLevel="0" max="9" min="7" style="0" width="13"/>
    <col collapsed="false" customWidth="true" hidden="false" outlineLevel="0" max="10" min="10" style="0" width="32"/>
  </cols>
  <sheetData>
    <row r="1" customFormat="false" ht="21.75" hidden="false" customHeight="true" outlineLevel="0" collapsed="false">
      <c r="A1" s="1" t="s">
        <v>0</v>
      </c>
      <c r="B1" s="2"/>
      <c r="C1" s="2"/>
      <c r="D1" s="2"/>
      <c r="E1" s="2"/>
      <c r="F1" s="2"/>
      <c r="G1" s="2"/>
      <c r="H1" s="2"/>
      <c r="I1" s="2"/>
      <c r="J1" s="2"/>
    </row>
    <row r="2" customFormat="false" ht="25.5" hidden="false" customHeight="true" outlineLevel="0" collapsed="false">
      <c r="A2" s="3" t="s">
        <v>133</v>
      </c>
    </row>
    <row r="3" customFormat="false" ht="15" hidden="false" customHeight="false" outlineLevel="0" collapsed="false">
      <c r="A3" s="10" t="s">
        <v>134</v>
      </c>
    </row>
    <row r="4" customFormat="false" ht="15" hidden="false" customHeight="false" outlineLevel="0" collapsed="false">
      <c r="B4" s="11" t="s">
        <v>28</v>
      </c>
      <c r="C4" s="35" t="n">
        <v>46316</v>
      </c>
      <c r="D4" s="13" t="s">
        <v>29</v>
      </c>
    </row>
    <row r="5" customFormat="false" ht="18" hidden="false" customHeight="true" outlineLevel="0" collapsed="false">
      <c r="B5" s="11" t="s">
        <v>30</v>
      </c>
      <c r="C5" s="14" t="n">
        <f aca="false">COUNTIF(C12:C23,"Oui")</f>
        <v>6</v>
      </c>
    </row>
    <row r="6" customFormat="false" ht="18" hidden="false" customHeight="true" outlineLevel="0" collapsed="false">
      <c r="B6" s="11" t="s">
        <v>31</v>
      </c>
      <c r="C6" s="14" t="n">
        <f aca="false">SUMPRODUCT((C12:C23="Oui")*(F12:F23=""))</f>
        <v>0</v>
      </c>
    </row>
    <row r="7" customFormat="false" ht="18" hidden="false" customHeight="true" outlineLevel="0" collapsed="false">
      <c r="B7" s="11" t="s">
        <v>32</v>
      </c>
      <c r="C7" s="14" t="n">
        <f aca="false">COUNTIF(I12:I23,"En retard")</f>
        <v>1</v>
      </c>
    </row>
    <row r="8" customFormat="false" ht="18" hidden="false" customHeight="true" outlineLevel="0" collapsed="false">
      <c r="B8" s="11" t="s">
        <v>33</v>
      </c>
      <c r="C8" s="14" t="n">
        <f aca="false">COUNTIF(I12:I23,"À planifier")</f>
        <v>0</v>
      </c>
    </row>
    <row r="10" customFormat="false" ht="19.5" hidden="false" customHeight="true" outlineLevel="0" collapsed="false">
      <c r="A10" s="15" t="s">
        <v>34</v>
      </c>
      <c r="B10" s="15"/>
      <c r="C10" s="16" t="s">
        <v>35</v>
      </c>
      <c r="D10" s="16"/>
      <c r="E10" s="16"/>
      <c r="F10" s="16"/>
      <c r="G10" s="15" t="s">
        <v>36</v>
      </c>
      <c r="H10" s="15"/>
      <c r="I10" s="15"/>
      <c r="J10" s="16" t="s">
        <v>37</v>
      </c>
    </row>
    <row r="11" customFormat="false" ht="39.75" hidden="false" customHeight="true" outlineLevel="0" collapsed="false">
      <c r="A11" s="17" t="s">
        <v>38</v>
      </c>
      <c r="B11" s="17" t="s">
        <v>39</v>
      </c>
      <c r="C11" s="17" t="s">
        <v>40</v>
      </c>
      <c r="D11" s="17" t="s">
        <v>41</v>
      </c>
      <c r="E11" s="17" t="s">
        <v>42</v>
      </c>
      <c r="F11" s="17" t="s">
        <v>43</v>
      </c>
      <c r="G11" s="17" t="s">
        <v>44</v>
      </c>
      <c r="H11" s="17" t="s">
        <v>45</v>
      </c>
      <c r="I11" s="17" t="s">
        <v>46</v>
      </c>
      <c r="J11" s="17" t="s">
        <v>47</v>
      </c>
    </row>
    <row r="12" customFormat="false" ht="30.75" hidden="false" customHeight="true" outlineLevel="0" collapsed="false">
      <c r="A12" s="18" t="n">
        <v>1</v>
      </c>
      <c r="B12" s="19" t="s">
        <v>48</v>
      </c>
      <c r="C12" s="20" t="s">
        <v>135</v>
      </c>
      <c r="D12" s="21" t="s">
        <v>136</v>
      </c>
      <c r="E12" s="22" t="n">
        <v>6</v>
      </c>
      <c r="F12" s="21" t="s">
        <v>137</v>
      </c>
      <c r="G12" s="23" t="n">
        <v>46273</v>
      </c>
      <c r="H12" s="24" t="n">
        <f aca="false">IF(OR(G12="",E12=""),"",EDATE(G12,E12))</f>
        <v>46454</v>
      </c>
      <c r="I12" s="25" t="str">
        <f aca="false">IF(C12&lt;&gt;"Oui","",IF(OR(G12="",E12=""),"À planifier",IF(H12&lt;$C$4,"En retard",IF(H12&lt;$C$4+30,"À préparer","À jour"))))</f>
        <v>À jour</v>
      </c>
      <c r="J12" s="21" t="s">
        <v>138</v>
      </c>
    </row>
    <row r="13" customFormat="false" ht="30.75" hidden="false" customHeight="true" outlineLevel="0" collapsed="false">
      <c r="A13" s="18" t="n">
        <v>2</v>
      </c>
      <c r="B13" s="19" t="s">
        <v>49</v>
      </c>
      <c r="C13" s="20" t="s">
        <v>135</v>
      </c>
      <c r="D13" s="21" t="s">
        <v>139</v>
      </c>
      <c r="E13" s="22" t="n">
        <v>1</v>
      </c>
      <c r="F13" s="21" t="s">
        <v>140</v>
      </c>
      <c r="G13" s="23" t="n">
        <v>46262</v>
      </c>
      <c r="H13" s="24" t="n">
        <f aca="false">IF(OR(G13="",E13=""),"",EDATE(G13,E13))</f>
        <v>46293</v>
      </c>
      <c r="I13" s="25" t="str">
        <f aca="false">IF(C13&lt;&gt;"Oui","",IF(OR(G13="",E13=""),"À planifier",IF(H13&lt;$C$4,"En retard",IF(H13&lt;$C$4+30,"À préparer","À jour"))))</f>
        <v>En retard</v>
      </c>
      <c r="J13" s="21" t="s">
        <v>141</v>
      </c>
    </row>
    <row r="14" customFormat="false" ht="30.75" hidden="false" customHeight="true" outlineLevel="0" collapsed="false">
      <c r="A14" s="18" t="n">
        <v>3</v>
      </c>
      <c r="B14" s="19" t="s">
        <v>50</v>
      </c>
      <c r="C14" s="20" t="s">
        <v>135</v>
      </c>
      <c r="D14" s="21" t="s">
        <v>142</v>
      </c>
      <c r="E14" s="22" t="n">
        <v>12</v>
      </c>
      <c r="F14" s="21" t="s">
        <v>143</v>
      </c>
      <c r="G14" s="23" t="n">
        <v>46162</v>
      </c>
      <c r="H14" s="24" t="n">
        <f aca="false">IF(OR(G14="",E14=""),"",EDATE(G14,E14))</f>
        <v>46527</v>
      </c>
      <c r="I14" s="25" t="str">
        <f aca="false">IF(C14&lt;&gt;"Oui","",IF(OR(G14="",E14=""),"À planifier",IF(H14&lt;$C$4,"En retard",IF(H14&lt;$C$4+30,"À préparer","À jour"))))</f>
        <v>À jour</v>
      </c>
      <c r="J14" s="21" t="s">
        <v>144</v>
      </c>
    </row>
    <row r="15" customFormat="false" ht="30.75" hidden="false" customHeight="true" outlineLevel="0" collapsed="false">
      <c r="A15" s="18" t="n">
        <v>4</v>
      </c>
      <c r="B15" s="19" t="s">
        <v>51</v>
      </c>
      <c r="C15" s="20" t="s">
        <v>145</v>
      </c>
      <c r="D15" s="21" t="s">
        <v>146</v>
      </c>
      <c r="E15" s="22"/>
      <c r="F15" s="21"/>
      <c r="G15" s="23"/>
      <c r="H15" s="24" t="str">
        <f aca="false">IF(OR(G15="",E15=""),"",EDATE(G15,E15))</f>
        <v/>
      </c>
      <c r="I15" s="25" t="str">
        <f aca="false">IF(C15&lt;&gt;"Oui","",IF(OR(G15="",E15=""),"À planifier",IF(H15&lt;$C$4,"En retard",IF(H15&lt;$C$4+30,"À préparer","À jour"))))</f>
        <v/>
      </c>
      <c r="J15" s="21"/>
    </row>
    <row r="16" customFormat="false" ht="18" hidden="false" customHeight="true" outlineLevel="0" collapsed="false">
      <c r="A16" s="18" t="n">
        <v>5</v>
      </c>
      <c r="B16" s="19" t="s">
        <v>52</v>
      </c>
      <c r="C16" s="20" t="s">
        <v>135</v>
      </c>
      <c r="D16" s="21" t="s">
        <v>147</v>
      </c>
      <c r="E16" s="22" t="n">
        <v>1</v>
      </c>
      <c r="F16" s="21" t="s">
        <v>148</v>
      </c>
      <c r="G16" s="23" t="n">
        <v>46300</v>
      </c>
      <c r="H16" s="24" t="n">
        <f aca="false">IF(OR(G16="",E16=""),"",EDATE(G16,E16))</f>
        <v>46331</v>
      </c>
      <c r="I16" s="25" t="str">
        <f aca="false">IF(C16&lt;&gt;"Oui","",IF(OR(G16="",E16=""),"À planifier",IF(H16&lt;$C$4,"En retard",IF(H16&lt;$C$4+30,"À préparer","À jour"))))</f>
        <v>À préparer</v>
      </c>
      <c r="J16" s="21" t="s">
        <v>149</v>
      </c>
    </row>
    <row r="17" customFormat="false" ht="18" hidden="false" customHeight="true" outlineLevel="0" collapsed="false">
      <c r="A17" s="18" t="n">
        <v>6</v>
      </c>
      <c r="B17" s="19" t="s">
        <v>53</v>
      </c>
      <c r="C17" s="20" t="s">
        <v>135</v>
      </c>
      <c r="D17" s="21" t="s">
        <v>150</v>
      </c>
      <c r="E17" s="22" t="n">
        <v>1</v>
      </c>
      <c r="F17" s="21" t="s">
        <v>137</v>
      </c>
      <c r="G17" s="23" t="n">
        <v>46295</v>
      </c>
      <c r="H17" s="24" t="n">
        <f aca="false">IF(OR(G17="",E17=""),"",EDATE(G17,E17))</f>
        <v>46325</v>
      </c>
      <c r="I17" s="25" t="str">
        <f aca="false">IF(C17&lt;&gt;"Oui","",IF(OR(G17="",E17=""),"À planifier",IF(H17&lt;$C$4,"En retard",IF(H17&lt;$C$4+30,"À préparer","À jour"))))</f>
        <v>À préparer</v>
      </c>
      <c r="J17" s="21" t="s">
        <v>151</v>
      </c>
    </row>
    <row r="18" customFormat="false" ht="30.75" hidden="false" customHeight="true" outlineLevel="0" collapsed="false">
      <c r="A18" s="18" t="n">
        <v>7</v>
      </c>
      <c r="B18" s="19" t="s">
        <v>54</v>
      </c>
      <c r="C18" s="20" t="s">
        <v>145</v>
      </c>
      <c r="D18" s="21" t="s">
        <v>152</v>
      </c>
      <c r="E18" s="22"/>
      <c r="F18" s="21"/>
      <c r="G18" s="23"/>
      <c r="H18" s="24" t="str">
        <f aca="false">IF(OR(G18="",E18=""),"",EDATE(G18,E18))</f>
        <v/>
      </c>
      <c r="I18" s="25" t="str">
        <f aca="false">IF(C18&lt;&gt;"Oui","",IF(OR(G18="",E18=""),"À planifier",IF(H18&lt;$C$4,"En retard",IF(H18&lt;$C$4+30,"À préparer","À jour"))))</f>
        <v/>
      </c>
      <c r="J18" s="21"/>
    </row>
    <row r="19" customFormat="false" ht="18" hidden="false" customHeight="true" outlineLevel="0" collapsed="false">
      <c r="A19" s="18" t="n">
        <v>8</v>
      </c>
      <c r="B19" s="19" t="s">
        <v>55</v>
      </c>
      <c r="C19" s="20" t="s">
        <v>145</v>
      </c>
      <c r="D19" s="21" t="s">
        <v>153</v>
      </c>
      <c r="E19" s="22"/>
      <c r="F19" s="21"/>
      <c r="G19" s="23"/>
      <c r="H19" s="24" t="str">
        <f aca="false">IF(OR(G19="",E19=""),"",EDATE(G19,E19))</f>
        <v/>
      </c>
      <c r="I19" s="25" t="str">
        <f aca="false">IF(C19&lt;&gt;"Oui","",IF(OR(G19="",E19=""),"À planifier",IF(H19&lt;$C$4,"En retard",IF(H19&lt;$C$4+30,"À préparer","À jour"))))</f>
        <v/>
      </c>
      <c r="J19" s="21"/>
    </row>
    <row r="20" customFormat="false" ht="18" hidden="false" customHeight="true" outlineLevel="0" collapsed="false">
      <c r="A20" s="18" t="n">
        <v>9</v>
      </c>
      <c r="B20" s="19" t="s">
        <v>56</v>
      </c>
      <c r="C20" s="20" t="s">
        <v>145</v>
      </c>
      <c r="D20" s="21" t="s">
        <v>154</v>
      </c>
      <c r="E20" s="22"/>
      <c r="F20" s="21"/>
      <c r="G20" s="23"/>
      <c r="H20" s="24" t="str">
        <f aca="false">IF(OR(G20="",E20=""),"",EDATE(G20,E20))</f>
        <v/>
      </c>
      <c r="I20" s="25" t="str">
        <f aca="false">IF(C20&lt;&gt;"Oui","",IF(OR(G20="",E20=""),"À planifier",IF(H20&lt;$C$4,"En retard",IF(H20&lt;$C$4+30,"À préparer","À jour"))))</f>
        <v/>
      </c>
      <c r="J20" s="21"/>
    </row>
    <row r="21" customFormat="false" ht="30.75" hidden="false" customHeight="true" outlineLevel="0" collapsed="false">
      <c r="A21" s="18" t="n">
        <v>10</v>
      </c>
      <c r="B21" s="21" t="s">
        <v>155</v>
      </c>
      <c r="C21" s="20" t="s">
        <v>135</v>
      </c>
      <c r="D21" s="21" t="s">
        <v>156</v>
      </c>
      <c r="E21" s="22" t="n">
        <v>1</v>
      </c>
      <c r="F21" s="21" t="s">
        <v>157</v>
      </c>
      <c r="G21" s="23" t="n">
        <v>46296</v>
      </c>
      <c r="H21" s="24" t="n">
        <f aca="false">IF(OR(G21="",E21=""),"",EDATE(G21,E21))</f>
        <v>46327</v>
      </c>
      <c r="I21" s="25" t="str">
        <f aca="false">IF(C21&lt;&gt;"Oui","",IF(OR(G21="",E21=""),"À planifier",IF(H21&lt;$C$4,"En retard",IF(H21&lt;$C$4+30,"À préparer","À jour"))))</f>
        <v>À préparer</v>
      </c>
      <c r="J21" s="21" t="s">
        <v>158</v>
      </c>
    </row>
    <row r="22" customFormat="false" ht="30" hidden="false" customHeight="true" outlineLevel="0" collapsed="false">
      <c r="A22" s="18" t="n">
        <v>11</v>
      </c>
      <c r="B22" s="21"/>
      <c r="C22" s="20"/>
      <c r="D22" s="21"/>
      <c r="E22" s="22"/>
      <c r="F22" s="21"/>
      <c r="G22" s="23"/>
      <c r="H22" s="24" t="str">
        <f aca="false">IF(OR(G22="",E22=""),"",EDATE(G22,E22))</f>
        <v/>
      </c>
      <c r="I22" s="25" t="str">
        <f aca="false">IF(C22&lt;&gt;"Oui","",IF(OR(G22="",E22=""),"À planifier",IF(H22&lt;$C$4,"En retard",IF(H22&lt;$C$4+30,"À préparer","À jour"))))</f>
        <v/>
      </c>
      <c r="J22" s="21"/>
    </row>
    <row r="23" customFormat="false" ht="30" hidden="false" customHeight="true" outlineLevel="0" collapsed="false">
      <c r="A23" s="18" t="n">
        <v>12</v>
      </c>
      <c r="B23" s="21"/>
      <c r="C23" s="20"/>
      <c r="D23" s="21"/>
      <c r="E23" s="22"/>
      <c r="F23" s="21"/>
      <c r="G23" s="23"/>
      <c r="H23" s="24" t="str">
        <f aca="false">IF(OR(G23="",E23=""),"",EDATE(G23,E23))</f>
        <v/>
      </c>
      <c r="I23" s="25" t="str">
        <f aca="false">IF(C23&lt;&gt;"Oui","",IF(OR(G23="",E23=""),"À planifier",IF(H23&lt;$C$4,"En retard",IF(H23&lt;$C$4+30,"À préparer","À jour"))))</f>
        <v/>
      </c>
      <c r="J23" s="21"/>
    </row>
  </sheetData>
  <mergeCells count="3">
    <mergeCell ref="A10:B10"/>
    <mergeCell ref="C10:F10"/>
    <mergeCell ref="G10:I10"/>
  </mergeCells>
  <conditionalFormatting sqref="I12:I23">
    <cfRule type="expression" priority="2" aboveAverage="0" equalAverage="0" bottom="0" percent="0" rank="0" text="" dxfId="0">
      <formula>$I12="À jour"</formula>
    </cfRule>
    <cfRule type="expression" priority="3" aboveAverage="0" equalAverage="0" bottom="0" percent="0" rank="0" text="" dxfId="1">
      <formula>$I12="À préparer"</formula>
    </cfRule>
    <cfRule type="expression" priority="4" aboveAverage="0" equalAverage="0" bottom="0" percent="0" rank="0" text="" dxfId="2">
      <formula>OR($I12="En retard",$I12="À planifier")</formula>
    </cfRule>
  </conditionalFormatting>
  <dataValidations count="1">
    <dataValidation allowBlank="true" errorStyle="stop" operator="between" showDropDown="false" showErrorMessage="false" showInputMessage="false" sqref="C12:C23"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O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4"/>
    <col collapsed="false" customWidth="true" hidden="false" outlineLevel="0" max="3" min="3" style="0" width="22"/>
    <col collapsed="false" customWidth="true" hidden="false" outlineLevel="0" max="4" min="4" style="0" width="11"/>
    <col collapsed="false" customWidth="true" hidden="false" outlineLevel="0" max="8" min="5" style="0" width="12"/>
    <col collapsed="false" customWidth="true" hidden="false" outlineLevel="0" max="12" min="9" style="0" width="7"/>
    <col collapsed="false" customWidth="true" hidden="false" outlineLevel="0" max="13" min="13" style="0" width="42"/>
    <col collapsed="false" customWidth="true" hidden="false" outlineLevel="0" max="14" min="14" style="0" width="24"/>
    <col collapsed="false" customWidth="true" hidden="false" outlineLevel="0" max="15" min="15" style="0" width="14"/>
  </cols>
  <sheetData>
    <row r="1" customFormat="false" ht="21.75" hidden="false" customHeight="true" outlineLevel="0" collapsed="false">
      <c r="A1" s="1" t="s">
        <v>0</v>
      </c>
      <c r="B1" s="2"/>
      <c r="C1" s="2"/>
      <c r="D1" s="2"/>
      <c r="E1" s="2"/>
      <c r="F1" s="2"/>
      <c r="G1" s="2"/>
      <c r="H1" s="2"/>
      <c r="I1" s="2"/>
      <c r="J1" s="2"/>
      <c r="K1" s="2"/>
      <c r="L1" s="2"/>
      <c r="M1" s="2"/>
      <c r="N1" s="2"/>
      <c r="O1" s="2"/>
    </row>
    <row r="2" customFormat="false" ht="25.5" hidden="false" customHeight="true" outlineLevel="0" collapsed="false">
      <c r="A2" s="3" t="s">
        <v>159</v>
      </c>
    </row>
    <row r="3" customFormat="false" ht="15" hidden="false" customHeight="false" outlineLevel="0" collapsed="false">
      <c r="A3" s="10" t="s">
        <v>160</v>
      </c>
    </row>
    <row r="4" customFormat="false" ht="19.5" hidden="false" customHeight="true" outlineLevel="0" collapsed="false">
      <c r="E4" s="16" t="s">
        <v>59</v>
      </c>
      <c r="F4" s="16"/>
      <c r="G4" s="16"/>
      <c r="H4" s="16"/>
      <c r="I4" s="16"/>
      <c r="J4" s="16"/>
      <c r="K4" s="16"/>
      <c r="L4" s="16"/>
      <c r="M4" s="16"/>
      <c r="N4" s="16"/>
      <c r="O4" s="16"/>
    </row>
    <row r="5" customFormat="false" ht="18" hidden="false" customHeight="true" outlineLevel="0" collapsed="false">
      <c r="B5" s="11" t="s">
        <v>60</v>
      </c>
      <c r="C5" s="14" t="n">
        <f aca="false">COUNTA(B13:B42)</f>
        <v>14</v>
      </c>
      <c r="E5" s="19" t="s">
        <v>61</v>
      </c>
      <c r="F5" s="19"/>
      <c r="G5" s="19"/>
      <c r="H5" s="19"/>
      <c r="I5" s="19"/>
      <c r="J5" s="19"/>
      <c r="K5" s="19"/>
      <c r="L5" s="19"/>
      <c r="M5" s="19"/>
      <c r="N5" s="19"/>
      <c r="O5" s="19"/>
    </row>
    <row r="6" customFormat="false" ht="18" hidden="false" customHeight="true" outlineLevel="0" collapsed="false">
      <c r="B6" s="11" t="s">
        <v>62</v>
      </c>
      <c r="C6" s="14" t="n">
        <f aca="false">COUNTIF(H13:H42,"Répondu")</f>
        <v>9</v>
      </c>
      <c r="E6" s="19" t="s">
        <v>63</v>
      </c>
      <c r="F6" s="19"/>
      <c r="G6" s="19"/>
      <c r="H6" s="19"/>
      <c r="I6" s="19"/>
      <c r="J6" s="19"/>
      <c r="K6" s="19"/>
      <c r="L6" s="19"/>
      <c r="M6" s="19"/>
      <c r="N6" s="19"/>
      <c r="O6" s="19"/>
    </row>
    <row r="7" customFormat="false" ht="18" hidden="false" customHeight="true" outlineLevel="0" collapsed="false">
      <c r="B7" s="11" t="s">
        <v>64</v>
      </c>
      <c r="C7" s="26" t="n">
        <f aca="false">IF(C5=0,"",C6/C5)</f>
        <v>0.642857142857143</v>
      </c>
      <c r="E7" s="19" t="s">
        <v>65</v>
      </c>
      <c r="F7" s="19"/>
      <c r="G7" s="19"/>
      <c r="H7" s="19"/>
      <c r="I7" s="19"/>
      <c r="J7" s="19"/>
      <c r="K7" s="19"/>
      <c r="L7" s="19"/>
      <c r="M7" s="19"/>
      <c r="N7" s="19"/>
      <c r="O7" s="19"/>
    </row>
    <row r="8" customFormat="false" ht="18" hidden="false" customHeight="true" outlineLevel="0" collapsed="false">
      <c r="B8" s="11" t="s">
        <v>66</v>
      </c>
      <c r="C8" s="14" t="n">
        <f aca="false">C5-C6</f>
        <v>5</v>
      </c>
      <c r="E8" s="19" t="s">
        <v>67</v>
      </c>
      <c r="F8" s="19"/>
      <c r="G8" s="19"/>
      <c r="H8" s="19"/>
      <c r="I8" s="19"/>
      <c r="J8" s="19"/>
      <c r="K8" s="19"/>
      <c r="L8" s="19"/>
      <c r="M8" s="19"/>
      <c r="N8" s="19"/>
      <c r="O8" s="19"/>
    </row>
    <row r="9" customFormat="false" ht="30" hidden="false" customHeight="true" outlineLevel="0" collapsed="false">
      <c r="B9" s="11" t="s">
        <v>68</v>
      </c>
      <c r="C9" s="14" t="n">
        <f aca="false">COUNTIF(O13:O42,"Appeler")+COUNTIF(O13:O42,"À examiner")</f>
        <v>1</v>
      </c>
      <c r="E9" s="19" t="s">
        <v>69</v>
      </c>
      <c r="F9" s="19"/>
      <c r="G9" s="19"/>
      <c r="H9" s="19"/>
      <c r="I9" s="19"/>
      <c r="J9" s="19"/>
      <c r="K9" s="19"/>
      <c r="L9" s="19"/>
      <c r="M9" s="19"/>
      <c r="N9" s="19"/>
      <c r="O9" s="19"/>
    </row>
    <row r="11" customFormat="false" ht="19.5" hidden="false" customHeight="true" outlineLevel="0" collapsed="false">
      <c r="A11" s="15" t="s">
        <v>70</v>
      </c>
      <c r="B11" s="15"/>
      <c r="C11" s="15"/>
      <c r="D11" s="15"/>
      <c r="E11" s="16" t="s">
        <v>71</v>
      </c>
      <c r="F11" s="16"/>
      <c r="G11" s="16"/>
      <c r="H11" s="16"/>
      <c r="I11" s="15" t="s">
        <v>72</v>
      </c>
      <c r="J11" s="15"/>
      <c r="K11" s="15"/>
      <c r="L11" s="15"/>
      <c r="M11" s="16" t="s">
        <v>73</v>
      </c>
      <c r="N11" s="16"/>
      <c r="O11" s="16"/>
    </row>
    <row r="12" customFormat="false" ht="43.5" hidden="false" customHeight="true" outlineLevel="0" collapsed="false">
      <c r="A12" s="17" t="s">
        <v>38</v>
      </c>
      <c r="B12" s="17" t="s">
        <v>74</v>
      </c>
      <c r="C12" s="17" t="s">
        <v>75</v>
      </c>
      <c r="D12" s="17" t="s">
        <v>76</v>
      </c>
      <c r="E12" s="17" t="s">
        <v>77</v>
      </c>
      <c r="F12" s="17" t="s">
        <v>78</v>
      </c>
      <c r="G12" s="17" t="s">
        <v>79</v>
      </c>
      <c r="H12" s="17" t="s">
        <v>80</v>
      </c>
      <c r="I12" s="17" t="s">
        <v>81</v>
      </c>
      <c r="J12" s="17" t="s">
        <v>82</v>
      </c>
      <c r="K12" s="17" t="s">
        <v>83</v>
      </c>
      <c r="L12" s="17" t="s">
        <v>84</v>
      </c>
      <c r="M12" s="17" t="s">
        <v>85</v>
      </c>
      <c r="N12" s="17" t="s">
        <v>86</v>
      </c>
      <c r="O12" s="17" t="s">
        <v>87</v>
      </c>
    </row>
    <row r="13" customFormat="false" ht="30.75" hidden="false" customHeight="true" outlineLevel="0" collapsed="false">
      <c r="A13" s="18" t="n">
        <v>1</v>
      </c>
      <c r="B13" s="21" t="s">
        <v>161</v>
      </c>
      <c r="C13" s="21" t="s">
        <v>162</v>
      </c>
      <c r="D13" s="20" t="s">
        <v>135</v>
      </c>
      <c r="E13" s="23" t="n">
        <v>46273</v>
      </c>
      <c r="F13" s="23"/>
      <c r="G13" s="23" t="n">
        <v>46275</v>
      </c>
      <c r="H13" s="25" t="str">
        <f aca="false">IF(B13="","",IF(G13&lt;&gt;"","Répondu",IF(F13&lt;&gt;"","Relancé","En attente")))</f>
        <v>Répondu</v>
      </c>
      <c r="I13" s="20" t="n">
        <v>5</v>
      </c>
      <c r="J13" s="20" t="n">
        <v>4</v>
      </c>
      <c r="K13" s="20" t="n">
        <v>4</v>
      </c>
      <c r="L13" s="20" t="n">
        <v>5</v>
      </c>
      <c r="M13" s="21" t="s">
        <v>163</v>
      </c>
      <c r="N13" s="21" t="s">
        <v>110</v>
      </c>
      <c r="O13" s="25" t="str">
        <f aca="false">IF(H13&lt;&gt;"Répondu","",IF(COUNTIF(I13:L13,"&lt;=2")=0,"",IF(D13="Oui","Appeler","À examiner")))</f>
        <v/>
      </c>
    </row>
    <row r="14" customFormat="false" ht="30.75" hidden="false" customHeight="true" outlineLevel="0" collapsed="false">
      <c r="A14" s="18" t="n">
        <v>2</v>
      </c>
      <c r="B14" s="21" t="s">
        <v>164</v>
      </c>
      <c r="C14" s="21" t="s">
        <v>165</v>
      </c>
      <c r="D14" s="20" t="s">
        <v>135</v>
      </c>
      <c r="E14" s="23" t="n">
        <v>46273</v>
      </c>
      <c r="F14" s="23"/>
      <c r="G14" s="23" t="n">
        <v>46276</v>
      </c>
      <c r="H14" s="25" t="str">
        <f aca="false">IF(B14="","",IF(G14&lt;&gt;"","Répondu",IF(F14&lt;&gt;"","Relancé","En attente")))</f>
        <v>Répondu</v>
      </c>
      <c r="I14" s="20" t="n">
        <v>5</v>
      </c>
      <c r="J14" s="20" t="n">
        <v>3</v>
      </c>
      <c r="K14" s="20" t="n">
        <v>3</v>
      </c>
      <c r="L14" s="20" t="n">
        <v>4</v>
      </c>
      <c r="M14" s="21" t="s">
        <v>166</v>
      </c>
      <c r="N14" s="21" t="s">
        <v>110</v>
      </c>
      <c r="O14" s="25" t="str">
        <f aca="false">IF(H14&lt;&gt;"Répondu","",IF(COUNTIF(I14:L14,"&lt;=2")=0,"",IF(D14="Oui","Appeler","À examiner")))</f>
        <v/>
      </c>
    </row>
    <row r="15" customFormat="false" ht="18" hidden="false" customHeight="true" outlineLevel="0" collapsed="false">
      <c r="A15" s="18" t="n">
        <v>3</v>
      </c>
      <c r="B15" s="21" t="s">
        <v>167</v>
      </c>
      <c r="C15" s="21" t="s">
        <v>162</v>
      </c>
      <c r="D15" s="20" t="s">
        <v>145</v>
      </c>
      <c r="E15" s="23" t="n">
        <v>46273</v>
      </c>
      <c r="F15" s="23" t="n">
        <v>46287</v>
      </c>
      <c r="G15" s="23" t="n">
        <v>46289</v>
      </c>
      <c r="H15" s="25" t="str">
        <f aca="false">IF(B15="","",IF(G15&lt;&gt;"","Répondu",IF(F15&lt;&gt;"","Relancé","En attente")))</f>
        <v>Répondu</v>
      </c>
      <c r="I15" s="20" t="n">
        <v>4</v>
      </c>
      <c r="J15" s="20" t="n">
        <v>4</v>
      </c>
      <c r="K15" s="20" t="n">
        <v>3</v>
      </c>
      <c r="L15" s="20" t="n">
        <v>4</v>
      </c>
      <c r="M15" s="21" t="s">
        <v>168</v>
      </c>
      <c r="N15" s="21" t="s">
        <v>109</v>
      </c>
      <c r="O15" s="25" t="str">
        <f aca="false">IF(H15&lt;&gt;"Répondu","",IF(COUNTIF(I15:L15,"&lt;=2")=0,"",IF(D15="Oui","Appeler","À examiner")))</f>
        <v/>
      </c>
    </row>
    <row r="16" customFormat="false" ht="30.75" hidden="false" customHeight="true" outlineLevel="0" collapsed="false">
      <c r="A16" s="18" t="n">
        <v>4</v>
      </c>
      <c r="B16" s="21" t="s">
        <v>169</v>
      </c>
      <c r="C16" s="21" t="s">
        <v>165</v>
      </c>
      <c r="D16" s="20" t="s">
        <v>135</v>
      </c>
      <c r="E16" s="23" t="n">
        <v>46273</v>
      </c>
      <c r="F16" s="23"/>
      <c r="G16" s="23" t="n">
        <v>46279</v>
      </c>
      <c r="H16" s="25" t="str">
        <f aca="false">IF(B16="","",IF(G16&lt;&gt;"","Répondu",IF(F16&lt;&gt;"","Relancé","En attente")))</f>
        <v>Répondu</v>
      </c>
      <c r="I16" s="20" t="n">
        <v>5</v>
      </c>
      <c r="J16" s="20" t="n">
        <v>3</v>
      </c>
      <c r="K16" s="20" t="n">
        <v>4</v>
      </c>
      <c r="L16" s="20" t="s">
        <v>170</v>
      </c>
      <c r="M16" s="21" t="s">
        <v>166</v>
      </c>
      <c r="N16" s="21" t="s">
        <v>110</v>
      </c>
      <c r="O16" s="25" t="str">
        <f aca="false">IF(H16&lt;&gt;"Répondu","",IF(COUNTIF(I16:L16,"&lt;=2")=0,"",IF(D16="Oui","Appeler","À examiner")))</f>
        <v/>
      </c>
    </row>
    <row r="17" customFormat="false" ht="30.75" hidden="false" customHeight="true" outlineLevel="0" collapsed="false">
      <c r="A17" s="18" t="n">
        <v>5</v>
      </c>
      <c r="B17" s="21" t="s">
        <v>171</v>
      </c>
      <c r="C17" s="21" t="s">
        <v>162</v>
      </c>
      <c r="D17" s="20" t="s">
        <v>135</v>
      </c>
      <c r="E17" s="23" t="n">
        <v>46273</v>
      </c>
      <c r="F17" s="23" t="n">
        <v>46287</v>
      </c>
      <c r="G17" s="23" t="n">
        <v>46294</v>
      </c>
      <c r="H17" s="25" t="str">
        <f aca="false">IF(B17="","",IF(G17&lt;&gt;"","Répondu",IF(F17&lt;&gt;"","Relancé","En attente")))</f>
        <v>Répondu</v>
      </c>
      <c r="I17" s="20" t="n">
        <v>4</v>
      </c>
      <c r="J17" s="20" t="n">
        <v>2</v>
      </c>
      <c r="K17" s="20" t="n">
        <v>2</v>
      </c>
      <c r="L17" s="20" t="n">
        <v>4</v>
      </c>
      <c r="M17" s="21" t="s">
        <v>172</v>
      </c>
      <c r="N17" s="21" t="s">
        <v>110</v>
      </c>
      <c r="O17" s="25" t="str">
        <f aca="false">IF(H17&lt;&gt;"Répondu","",IF(COUNTIF(I17:L17,"&lt;=2")=0,"",IF(D17="Oui","Appeler","À examiner")))</f>
        <v>Appeler</v>
      </c>
    </row>
    <row r="18" customFormat="false" ht="30.75" hidden="false" customHeight="true" outlineLevel="0" collapsed="false">
      <c r="A18" s="18" t="n">
        <v>6</v>
      </c>
      <c r="B18" s="21" t="s">
        <v>173</v>
      </c>
      <c r="C18" s="21" t="s">
        <v>165</v>
      </c>
      <c r="D18" s="20" t="s">
        <v>145</v>
      </c>
      <c r="E18" s="23" t="n">
        <v>46273</v>
      </c>
      <c r="F18" s="23"/>
      <c r="G18" s="23" t="n">
        <v>46281</v>
      </c>
      <c r="H18" s="25" t="str">
        <f aca="false">IF(B18="","",IF(G18&lt;&gt;"","Répondu",IF(F18&lt;&gt;"","Relancé","En attente")))</f>
        <v>Répondu</v>
      </c>
      <c r="I18" s="20" t="n">
        <v>5</v>
      </c>
      <c r="J18" s="20" t="n">
        <v>4</v>
      </c>
      <c r="K18" s="20" t="n">
        <v>4</v>
      </c>
      <c r="L18" s="20" t="s">
        <v>170</v>
      </c>
      <c r="M18" s="21" t="s">
        <v>174</v>
      </c>
      <c r="N18" s="21" t="s">
        <v>112</v>
      </c>
      <c r="O18" s="25" t="str">
        <f aca="false">IF(H18&lt;&gt;"Répondu","",IF(COUNTIF(I18:L18,"&lt;=2")=0,"",IF(D18="Oui","Appeler","À examiner")))</f>
        <v/>
      </c>
    </row>
    <row r="19" customFormat="false" ht="18" hidden="false" customHeight="true" outlineLevel="0" collapsed="false">
      <c r="A19" s="18" t="n">
        <v>7</v>
      </c>
      <c r="B19" s="21" t="s">
        <v>175</v>
      </c>
      <c r="C19" s="21" t="s">
        <v>162</v>
      </c>
      <c r="D19" s="20" t="s">
        <v>145</v>
      </c>
      <c r="E19" s="23" t="n">
        <v>46273</v>
      </c>
      <c r="F19" s="23" t="n">
        <v>46287</v>
      </c>
      <c r="G19" s="23"/>
      <c r="H19" s="25" t="str">
        <f aca="false">IF(B19="","",IF(G19&lt;&gt;"","Répondu",IF(F19&lt;&gt;"","Relancé","En attente")))</f>
        <v>Relancé</v>
      </c>
      <c r="I19" s="20"/>
      <c r="J19" s="20"/>
      <c r="K19" s="20"/>
      <c r="L19" s="20"/>
      <c r="M19" s="21"/>
      <c r="N19" s="21"/>
      <c r="O19" s="25" t="str">
        <f aca="false">IF(H19&lt;&gt;"Répondu","",IF(COUNTIF(I19:L19,"&lt;=2")=0,"",IF(D19="Oui","Appeler","À examiner")))</f>
        <v/>
      </c>
    </row>
    <row r="20" customFormat="false" ht="18" hidden="false" customHeight="true" outlineLevel="0" collapsed="false">
      <c r="A20" s="18" t="n">
        <v>8</v>
      </c>
      <c r="B20" s="21" t="s">
        <v>176</v>
      </c>
      <c r="C20" s="21" t="s">
        <v>177</v>
      </c>
      <c r="D20" s="20" t="s">
        <v>145</v>
      </c>
      <c r="E20" s="23" t="n">
        <v>46273</v>
      </c>
      <c r="F20" s="23" t="n">
        <v>46287</v>
      </c>
      <c r="G20" s="23" t="n">
        <v>46290</v>
      </c>
      <c r="H20" s="25" t="str">
        <f aca="false">IF(B20="","",IF(G20&lt;&gt;"","Répondu",IF(F20&lt;&gt;"","Relancé","En attente")))</f>
        <v>Répondu</v>
      </c>
      <c r="I20" s="20" t="n">
        <v>5</v>
      </c>
      <c r="J20" s="20" t="n">
        <v>4</v>
      </c>
      <c r="K20" s="20" t="n">
        <v>3</v>
      </c>
      <c r="L20" s="20" t="n">
        <v>5</v>
      </c>
      <c r="M20" s="21" t="s">
        <v>178</v>
      </c>
      <c r="N20" s="21" t="s">
        <v>109</v>
      </c>
      <c r="O20" s="25" t="str">
        <f aca="false">IF(H20&lt;&gt;"Répondu","",IF(COUNTIF(I20:L20,"&lt;=2")=0,"",IF(D20="Oui","Appeler","À examiner")))</f>
        <v/>
      </c>
    </row>
    <row r="21" customFormat="false" ht="18" hidden="false" customHeight="true" outlineLevel="0" collapsed="false">
      <c r="A21" s="18" t="n">
        <v>9</v>
      </c>
      <c r="B21" s="21" t="s">
        <v>179</v>
      </c>
      <c r="C21" s="21" t="s">
        <v>165</v>
      </c>
      <c r="D21" s="20" t="s">
        <v>145</v>
      </c>
      <c r="E21" s="23" t="n">
        <v>46273</v>
      </c>
      <c r="F21" s="23" t="n">
        <v>46287</v>
      </c>
      <c r="G21" s="23"/>
      <c r="H21" s="25" t="str">
        <f aca="false">IF(B21="","",IF(G21&lt;&gt;"","Répondu",IF(F21&lt;&gt;"","Relancé","En attente")))</f>
        <v>Relancé</v>
      </c>
      <c r="I21" s="20"/>
      <c r="J21" s="20"/>
      <c r="K21" s="20"/>
      <c r="L21" s="20"/>
      <c r="M21" s="21"/>
      <c r="N21" s="21"/>
      <c r="O21" s="25" t="str">
        <f aca="false">IF(H21&lt;&gt;"Répondu","",IF(COUNTIF(I21:L21,"&lt;=2")=0,"",IF(D21="Oui","Appeler","À examiner")))</f>
        <v/>
      </c>
    </row>
    <row r="22" customFormat="false" ht="18" hidden="false" customHeight="true" outlineLevel="0" collapsed="false">
      <c r="A22" s="18" t="n">
        <v>10</v>
      </c>
      <c r="B22" s="21" t="s">
        <v>180</v>
      </c>
      <c r="C22" s="21" t="s">
        <v>162</v>
      </c>
      <c r="D22" s="20" t="s">
        <v>145</v>
      </c>
      <c r="E22" s="23" t="n">
        <v>46273</v>
      </c>
      <c r="F22" s="23"/>
      <c r="G22" s="23" t="n">
        <v>46277</v>
      </c>
      <c r="H22" s="25" t="str">
        <f aca="false">IF(B22="","",IF(G22&lt;&gt;"","Répondu",IF(F22&lt;&gt;"","Relancé","En attente")))</f>
        <v>Répondu</v>
      </c>
      <c r="I22" s="20" t="n">
        <v>4</v>
      </c>
      <c r="J22" s="20" t="n">
        <v>3</v>
      </c>
      <c r="K22" s="20" t="n">
        <v>3</v>
      </c>
      <c r="L22" s="20" t="n">
        <v>4</v>
      </c>
      <c r="M22" s="21"/>
      <c r="N22" s="21"/>
      <c r="O22" s="25" t="str">
        <f aca="false">IF(H22&lt;&gt;"Répondu","",IF(COUNTIF(I22:L22,"&lt;=2")=0,"",IF(D22="Oui","Appeler","À examiner")))</f>
        <v/>
      </c>
    </row>
    <row r="23" customFormat="false" ht="18" hidden="false" customHeight="true" outlineLevel="0" collapsed="false">
      <c r="A23" s="18" t="n">
        <v>11</v>
      </c>
      <c r="B23" s="21" t="s">
        <v>181</v>
      </c>
      <c r="C23" s="21" t="s">
        <v>165</v>
      </c>
      <c r="D23" s="20" t="s">
        <v>145</v>
      </c>
      <c r="E23" s="23" t="n">
        <v>46273</v>
      </c>
      <c r="F23" s="23" t="n">
        <v>46287</v>
      </c>
      <c r="G23" s="23" t="n">
        <v>46295</v>
      </c>
      <c r="H23" s="25" t="str">
        <f aca="false">IF(B23="","",IF(G23&lt;&gt;"","Répondu",IF(F23&lt;&gt;"","Relancé","En attente")))</f>
        <v>Répondu</v>
      </c>
      <c r="I23" s="20" t="n">
        <v>5</v>
      </c>
      <c r="J23" s="20" t="n">
        <v>4</v>
      </c>
      <c r="K23" s="20" t="n">
        <v>4</v>
      </c>
      <c r="L23" s="20" t="n">
        <v>3</v>
      </c>
      <c r="M23" s="21" t="s">
        <v>182</v>
      </c>
      <c r="N23" s="21" t="s">
        <v>113</v>
      </c>
      <c r="O23" s="25" t="str">
        <f aca="false">IF(H23&lt;&gt;"Répondu","",IF(COUNTIF(I23:L23,"&lt;=2")=0,"",IF(D23="Oui","Appeler","À examiner")))</f>
        <v/>
      </c>
    </row>
    <row r="24" customFormat="false" ht="18" hidden="false" customHeight="true" outlineLevel="0" collapsed="false">
      <c r="A24" s="18" t="n">
        <v>12</v>
      </c>
      <c r="B24" s="21" t="s">
        <v>183</v>
      </c>
      <c r="C24" s="21" t="s">
        <v>162</v>
      </c>
      <c r="D24" s="20" t="s">
        <v>145</v>
      </c>
      <c r="E24" s="23" t="n">
        <v>46273</v>
      </c>
      <c r="F24" s="23" t="n">
        <v>46287</v>
      </c>
      <c r="G24" s="23"/>
      <c r="H24" s="25" t="str">
        <f aca="false">IF(B24="","",IF(G24&lt;&gt;"","Répondu",IF(F24&lt;&gt;"","Relancé","En attente")))</f>
        <v>Relancé</v>
      </c>
      <c r="I24" s="20"/>
      <c r="J24" s="20"/>
      <c r="K24" s="20"/>
      <c r="L24" s="20"/>
      <c r="M24" s="21"/>
      <c r="N24" s="21"/>
      <c r="O24" s="25" t="str">
        <f aca="false">IF(H24&lt;&gt;"Répondu","",IF(COUNTIF(I24:L24,"&lt;=2")=0,"",IF(D24="Oui","Appeler","À examiner")))</f>
        <v/>
      </c>
    </row>
    <row r="25" customFormat="false" ht="18" hidden="false" customHeight="true" outlineLevel="0" collapsed="false">
      <c r="A25" s="18" t="n">
        <v>13</v>
      </c>
      <c r="B25" s="21" t="s">
        <v>184</v>
      </c>
      <c r="C25" s="21" t="s">
        <v>165</v>
      </c>
      <c r="D25" s="20" t="s">
        <v>145</v>
      </c>
      <c r="E25" s="23" t="n">
        <v>46273</v>
      </c>
      <c r="F25" s="23" t="n">
        <v>46287</v>
      </c>
      <c r="G25" s="23"/>
      <c r="H25" s="25" t="str">
        <f aca="false">IF(B25="","",IF(G25&lt;&gt;"","Répondu",IF(F25&lt;&gt;"","Relancé","En attente")))</f>
        <v>Relancé</v>
      </c>
      <c r="I25" s="20"/>
      <c r="J25" s="20"/>
      <c r="K25" s="20"/>
      <c r="L25" s="20"/>
      <c r="M25" s="21"/>
      <c r="N25" s="21"/>
      <c r="O25" s="25" t="str">
        <f aca="false">IF(H25&lt;&gt;"Répondu","",IF(COUNTIF(I25:L25,"&lt;=2")=0,"",IF(D25="Oui","Appeler","À examiner")))</f>
        <v/>
      </c>
    </row>
    <row r="26" customFormat="false" ht="18" hidden="false" customHeight="true" outlineLevel="0" collapsed="false">
      <c r="A26" s="18" t="n">
        <v>14</v>
      </c>
      <c r="B26" s="21" t="s">
        <v>185</v>
      </c>
      <c r="C26" s="21" t="s">
        <v>177</v>
      </c>
      <c r="D26" s="20" t="s">
        <v>145</v>
      </c>
      <c r="E26" s="23" t="n">
        <v>46273</v>
      </c>
      <c r="F26" s="23" t="n">
        <v>46287</v>
      </c>
      <c r="G26" s="23"/>
      <c r="H26" s="25" t="str">
        <f aca="false">IF(B26="","",IF(G26&lt;&gt;"","Répondu",IF(F26&lt;&gt;"","Relancé","En attente")))</f>
        <v>Relancé</v>
      </c>
      <c r="I26" s="20"/>
      <c r="J26" s="20"/>
      <c r="K26" s="20"/>
      <c r="L26" s="20"/>
      <c r="M26" s="21"/>
      <c r="N26" s="21"/>
      <c r="O26" s="25" t="str">
        <f aca="false">IF(H26&lt;&gt;"Répondu","",IF(COUNTIF(I26:L26,"&lt;=2")=0,"",IF(D26="Oui","Appeler","À examiner")))</f>
        <v/>
      </c>
    </row>
    <row r="27" customFormat="false" ht="30" hidden="false" customHeight="true" outlineLevel="0" collapsed="false">
      <c r="A27" s="18" t="n">
        <v>15</v>
      </c>
      <c r="B27" s="21"/>
      <c r="C27" s="21"/>
      <c r="D27" s="20"/>
      <c r="E27" s="23"/>
      <c r="F27" s="23"/>
      <c r="G27" s="23"/>
      <c r="H27" s="25" t="str">
        <f aca="false">IF(B27="","",IF(G27&lt;&gt;"","Répondu",IF(F27&lt;&gt;"","Relancé","En attente")))</f>
        <v/>
      </c>
      <c r="I27" s="20"/>
      <c r="J27" s="20"/>
      <c r="K27" s="20"/>
      <c r="L27" s="20"/>
      <c r="M27" s="21"/>
      <c r="N27" s="21"/>
      <c r="O27" s="25" t="str">
        <f aca="false">IF(H27&lt;&gt;"Répondu","",IF(COUNTIF(I27:L27,"&lt;=2")=0,"",IF(D27="Oui","Appeler","À examiner")))</f>
        <v/>
      </c>
    </row>
    <row r="28" customFormat="false" ht="30" hidden="false" customHeight="true" outlineLevel="0" collapsed="false">
      <c r="A28" s="18" t="n">
        <v>16</v>
      </c>
      <c r="B28" s="21"/>
      <c r="C28" s="21"/>
      <c r="D28" s="20"/>
      <c r="E28" s="23"/>
      <c r="F28" s="23"/>
      <c r="G28" s="23"/>
      <c r="H28" s="25" t="str">
        <f aca="false">IF(B28="","",IF(G28&lt;&gt;"","Répondu",IF(F28&lt;&gt;"","Relancé","En attente")))</f>
        <v/>
      </c>
      <c r="I28" s="20"/>
      <c r="J28" s="20"/>
      <c r="K28" s="20"/>
      <c r="L28" s="20"/>
      <c r="M28" s="21"/>
      <c r="N28" s="21"/>
      <c r="O28" s="25" t="str">
        <f aca="false">IF(H28&lt;&gt;"Répondu","",IF(COUNTIF(I28:L28,"&lt;=2")=0,"",IF(D28="Oui","Appeler","À examiner")))</f>
        <v/>
      </c>
    </row>
    <row r="29" customFormat="false" ht="30" hidden="false" customHeight="true" outlineLevel="0" collapsed="false">
      <c r="A29" s="18" t="n">
        <v>17</v>
      </c>
      <c r="B29" s="21"/>
      <c r="C29" s="21"/>
      <c r="D29" s="20"/>
      <c r="E29" s="23"/>
      <c r="F29" s="23"/>
      <c r="G29" s="23"/>
      <c r="H29" s="25" t="str">
        <f aca="false">IF(B29="","",IF(G29&lt;&gt;"","Répondu",IF(F29&lt;&gt;"","Relancé","En attente")))</f>
        <v/>
      </c>
      <c r="I29" s="20"/>
      <c r="J29" s="20"/>
      <c r="K29" s="20"/>
      <c r="L29" s="20"/>
      <c r="M29" s="21"/>
      <c r="N29" s="21"/>
      <c r="O29" s="25" t="str">
        <f aca="false">IF(H29&lt;&gt;"Répondu","",IF(COUNTIF(I29:L29,"&lt;=2")=0,"",IF(D29="Oui","Appeler","À examiner")))</f>
        <v/>
      </c>
    </row>
    <row r="30" customFormat="false" ht="30" hidden="false" customHeight="true" outlineLevel="0" collapsed="false">
      <c r="A30" s="18" t="n">
        <v>18</v>
      </c>
      <c r="B30" s="21"/>
      <c r="C30" s="21"/>
      <c r="D30" s="20"/>
      <c r="E30" s="23"/>
      <c r="F30" s="23"/>
      <c r="G30" s="23"/>
      <c r="H30" s="25" t="str">
        <f aca="false">IF(B30="","",IF(G30&lt;&gt;"","Répondu",IF(F30&lt;&gt;"","Relancé","En attente")))</f>
        <v/>
      </c>
      <c r="I30" s="20"/>
      <c r="J30" s="20"/>
      <c r="K30" s="20"/>
      <c r="L30" s="20"/>
      <c r="M30" s="21"/>
      <c r="N30" s="21"/>
      <c r="O30" s="25" t="str">
        <f aca="false">IF(H30&lt;&gt;"Répondu","",IF(COUNTIF(I30:L30,"&lt;=2")=0,"",IF(D30="Oui","Appeler","À examiner")))</f>
        <v/>
      </c>
    </row>
    <row r="31" customFormat="false" ht="30" hidden="false" customHeight="true" outlineLevel="0" collapsed="false">
      <c r="A31" s="18" t="n">
        <v>19</v>
      </c>
      <c r="B31" s="21"/>
      <c r="C31" s="21"/>
      <c r="D31" s="20"/>
      <c r="E31" s="23"/>
      <c r="F31" s="23"/>
      <c r="G31" s="23"/>
      <c r="H31" s="25" t="str">
        <f aca="false">IF(B31="","",IF(G31&lt;&gt;"","Répondu",IF(F31&lt;&gt;"","Relancé","En attente")))</f>
        <v/>
      </c>
      <c r="I31" s="20"/>
      <c r="J31" s="20"/>
      <c r="K31" s="20"/>
      <c r="L31" s="20"/>
      <c r="M31" s="21"/>
      <c r="N31" s="21"/>
      <c r="O31" s="25" t="str">
        <f aca="false">IF(H31&lt;&gt;"Répondu","",IF(COUNTIF(I31:L31,"&lt;=2")=0,"",IF(D31="Oui","Appeler","À examiner")))</f>
        <v/>
      </c>
    </row>
    <row r="32" customFormat="false" ht="30" hidden="false" customHeight="true" outlineLevel="0" collapsed="false">
      <c r="A32" s="18" t="n">
        <v>20</v>
      </c>
      <c r="B32" s="21"/>
      <c r="C32" s="21"/>
      <c r="D32" s="20"/>
      <c r="E32" s="23"/>
      <c r="F32" s="23"/>
      <c r="G32" s="23"/>
      <c r="H32" s="25" t="str">
        <f aca="false">IF(B32="","",IF(G32&lt;&gt;"","Répondu",IF(F32&lt;&gt;"","Relancé","En attente")))</f>
        <v/>
      </c>
      <c r="I32" s="20"/>
      <c r="J32" s="20"/>
      <c r="K32" s="20"/>
      <c r="L32" s="20"/>
      <c r="M32" s="21"/>
      <c r="N32" s="21"/>
      <c r="O32" s="25" t="str">
        <f aca="false">IF(H32&lt;&gt;"Répondu","",IF(COUNTIF(I32:L32,"&lt;=2")=0,"",IF(D32="Oui","Appeler","À examiner")))</f>
        <v/>
      </c>
    </row>
    <row r="33" customFormat="false" ht="30" hidden="false" customHeight="true" outlineLevel="0" collapsed="false">
      <c r="A33" s="18" t="n">
        <v>21</v>
      </c>
      <c r="B33" s="21"/>
      <c r="C33" s="21"/>
      <c r="D33" s="20"/>
      <c r="E33" s="23"/>
      <c r="F33" s="23"/>
      <c r="G33" s="23"/>
      <c r="H33" s="25" t="str">
        <f aca="false">IF(B33="","",IF(G33&lt;&gt;"","Répondu",IF(F33&lt;&gt;"","Relancé","En attente")))</f>
        <v/>
      </c>
      <c r="I33" s="20"/>
      <c r="J33" s="20"/>
      <c r="K33" s="20"/>
      <c r="L33" s="20"/>
      <c r="M33" s="21"/>
      <c r="N33" s="21"/>
      <c r="O33" s="25" t="str">
        <f aca="false">IF(H33&lt;&gt;"Répondu","",IF(COUNTIF(I33:L33,"&lt;=2")=0,"",IF(D33="Oui","Appeler","À examiner")))</f>
        <v/>
      </c>
    </row>
    <row r="34" customFormat="false" ht="30" hidden="false" customHeight="true" outlineLevel="0" collapsed="false">
      <c r="A34" s="18" t="n">
        <v>22</v>
      </c>
      <c r="B34" s="21"/>
      <c r="C34" s="21"/>
      <c r="D34" s="20"/>
      <c r="E34" s="23"/>
      <c r="F34" s="23"/>
      <c r="G34" s="23"/>
      <c r="H34" s="25" t="str">
        <f aca="false">IF(B34="","",IF(G34&lt;&gt;"","Répondu",IF(F34&lt;&gt;"","Relancé","En attente")))</f>
        <v/>
      </c>
      <c r="I34" s="20"/>
      <c r="J34" s="20"/>
      <c r="K34" s="20"/>
      <c r="L34" s="20"/>
      <c r="M34" s="21"/>
      <c r="N34" s="21"/>
      <c r="O34" s="25" t="str">
        <f aca="false">IF(H34&lt;&gt;"Répondu","",IF(COUNTIF(I34:L34,"&lt;=2")=0,"",IF(D34="Oui","Appeler","À examiner")))</f>
        <v/>
      </c>
    </row>
    <row r="35" customFormat="false" ht="30" hidden="false" customHeight="true" outlineLevel="0" collapsed="false">
      <c r="A35" s="18" t="n">
        <v>23</v>
      </c>
      <c r="B35" s="21"/>
      <c r="C35" s="21"/>
      <c r="D35" s="20"/>
      <c r="E35" s="23"/>
      <c r="F35" s="23"/>
      <c r="G35" s="23"/>
      <c r="H35" s="25" t="str">
        <f aca="false">IF(B35="","",IF(G35&lt;&gt;"","Répondu",IF(F35&lt;&gt;"","Relancé","En attente")))</f>
        <v/>
      </c>
      <c r="I35" s="20"/>
      <c r="J35" s="20"/>
      <c r="K35" s="20"/>
      <c r="L35" s="20"/>
      <c r="M35" s="21"/>
      <c r="N35" s="21"/>
      <c r="O35" s="25" t="str">
        <f aca="false">IF(H35&lt;&gt;"Répondu","",IF(COUNTIF(I35:L35,"&lt;=2")=0,"",IF(D35="Oui","Appeler","À examiner")))</f>
        <v/>
      </c>
    </row>
    <row r="36" customFormat="false" ht="30" hidden="false" customHeight="true" outlineLevel="0" collapsed="false">
      <c r="A36" s="18" t="n">
        <v>24</v>
      </c>
      <c r="B36" s="21"/>
      <c r="C36" s="21"/>
      <c r="D36" s="20"/>
      <c r="E36" s="23"/>
      <c r="F36" s="23"/>
      <c r="G36" s="23"/>
      <c r="H36" s="25" t="str">
        <f aca="false">IF(B36="","",IF(G36&lt;&gt;"","Répondu",IF(F36&lt;&gt;"","Relancé","En attente")))</f>
        <v/>
      </c>
      <c r="I36" s="20"/>
      <c r="J36" s="20"/>
      <c r="K36" s="20"/>
      <c r="L36" s="20"/>
      <c r="M36" s="21"/>
      <c r="N36" s="21"/>
      <c r="O36" s="25" t="str">
        <f aca="false">IF(H36&lt;&gt;"Répondu","",IF(COUNTIF(I36:L36,"&lt;=2")=0,"",IF(D36="Oui","Appeler","À examiner")))</f>
        <v/>
      </c>
    </row>
    <row r="37" customFormat="false" ht="30" hidden="false" customHeight="true" outlineLevel="0" collapsed="false">
      <c r="A37" s="18" t="n">
        <v>25</v>
      </c>
      <c r="B37" s="21"/>
      <c r="C37" s="21"/>
      <c r="D37" s="20"/>
      <c r="E37" s="23"/>
      <c r="F37" s="23"/>
      <c r="G37" s="23"/>
      <c r="H37" s="25" t="str">
        <f aca="false">IF(B37="","",IF(G37&lt;&gt;"","Répondu",IF(F37&lt;&gt;"","Relancé","En attente")))</f>
        <v/>
      </c>
      <c r="I37" s="20"/>
      <c r="J37" s="20"/>
      <c r="K37" s="20"/>
      <c r="L37" s="20"/>
      <c r="M37" s="21"/>
      <c r="N37" s="21"/>
      <c r="O37" s="25" t="str">
        <f aca="false">IF(H37&lt;&gt;"Répondu","",IF(COUNTIF(I37:L37,"&lt;=2")=0,"",IF(D37="Oui","Appeler","À examiner")))</f>
        <v/>
      </c>
    </row>
    <row r="38" customFormat="false" ht="30" hidden="false" customHeight="true" outlineLevel="0" collapsed="false">
      <c r="A38" s="18" t="n">
        <v>26</v>
      </c>
      <c r="B38" s="21"/>
      <c r="C38" s="21"/>
      <c r="D38" s="20"/>
      <c r="E38" s="23"/>
      <c r="F38" s="23"/>
      <c r="G38" s="23"/>
      <c r="H38" s="25" t="str">
        <f aca="false">IF(B38="","",IF(G38&lt;&gt;"","Répondu",IF(F38&lt;&gt;"","Relancé","En attente")))</f>
        <v/>
      </c>
      <c r="I38" s="20"/>
      <c r="J38" s="20"/>
      <c r="K38" s="20"/>
      <c r="L38" s="20"/>
      <c r="M38" s="21"/>
      <c r="N38" s="21"/>
      <c r="O38" s="25" t="str">
        <f aca="false">IF(H38&lt;&gt;"Répondu","",IF(COUNTIF(I38:L38,"&lt;=2")=0,"",IF(D38="Oui","Appeler","À examiner")))</f>
        <v/>
      </c>
    </row>
    <row r="39" customFormat="false" ht="30" hidden="false" customHeight="true" outlineLevel="0" collapsed="false">
      <c r="A39" s="18" t="n">
        <v>27</v>
      </c>
      <c r="B39" s="21"/>
      <c r="C39" s="21"/>
      <c r="D39" s="20"/>
      <c r="E39" s="23"/>
      <c r="F39" s="23"/>
      <c r="G39" s="23"/>
      <c r="H39" s="25" t="str">
        <f aca="false">IF(B39="","",IF(G39&lt;&gt;"","Répondu",IF(F39&lt;&gt;"","Relancé","En attente")))</f>
        <v/>
      </c>
      <c r="I39" s="20"/>
      <c r="J39" s="20"/>
      <c r="K39" s="20"/>
      <c r="L39" s="20"/>
      <c r="M39" s="21"/>
      <c r="N39" s="21"/>
      <c r="O39" s="25" t="str">
        <f aca="false">IF(H39&lt;&gt;"Répondu","",IF(COUNTIF(I39:L39,"&lt;=2")=0,"",IF(D39="Oui","Appeler","À examiner")))</f>
        <v/>
      </c>
    </row>
    <row r="40" customFormat="false" ht="30" hidden="false" customHeight="true" outlineLevel="0" collapsed="false">
      <c r="A40" s="18" t="n">
        <v>28</v>
      </c>
      <c r="B40" s="21"/>
      <c r="C40" s="21"/>
      <c r="D40" s="20"/>
      <c r="E40" s="23"/>
      <c r="F40" s="23"/>
      <c r="G40" s="23"/>
      <c r="H40" s="25" t="str">
        <f aca="false">IF(B40="","",IF(G40&lt;&gt;"","Répondu",IF(F40&lt;&gt;"","Relancé","En attente")))</f>
        <v/>
      </c>
      <c r="I40" s="20"/>
      <c r="J40" s="20"/>
      <c r="K40" s="20"/>
      <c r="L40" s="20"/>
      <c r="M40" s="21"/>
      <c r="N40" s="21"/>
      <c r="O40" s="25" t="str">
        <f aca="false">IF(H40&lt;&gt;"Répondu","",IF(COUNTIF(I40:L40,"&lt;=2")=0,"",IF(D40="Oui","Appeler","À examiner")))</f>
        <v/>
      </c>
    </row>
    <row r="41" customFormat="false" ht="30" hidden="false" customHeight="true" outlineLevel="0" collapsed="false">
      <c r="A41" s="18" t="n">
        <v>29</v>
      </c>
      <c r="B41" s="21"/>
      <c r="C41" s="21"/>
      <c r="D41" s="20"/>
      <c r="E41" s="23"/>
      <c r="F41" s="23"/>
      <c r="G41" s="23"/>
      <c r="H41" s="25" t="str">
        <f aca="false">IF(B41="","",IF(G41&lt;&gt;"","Répondu",IF(F41&lt;&gt;"","Relancé","En attente")))</f>
        <v/>
      </c>
      <c r="I41" s="20"/>
      <c r="J41" s="20"/>
      <c r="K41" s="20"/>
      <c r="L41" s="20"/>
      <c r="M41" s="21"/>
      <c r="N41" s="21"/>
      <c r="O41" s="25" t="str">
        <f aca="false">IF(H41&lt;&gt;"Répondu","",IF(COUNTIF(I41:L41,"&lt;=2")=0,"",IF(D41="Oui","Appeler","À examiner")))</f>
        <v/>
      </c>
    </row>
    <row r="42" customFormat="false" ht="30" hidden="false" customHeight="true" outlineLevel="0" collapsed="false">
      <c r="A42" s="18" t="n">
        <v>30</v>
      </c>
      <c r="B42" s="21"/>
      <c r="C42" s="21"/>
      <c r="D42" s="20"/>
      <c r="E42" s="23"/>
      <c r="F42" s="23"/>
      <c r="G42" s="23"/>
      <c r="H42" s="25" t="str">
        <f aca="false">IF(B42="","",IF(G42&lt;&gt;"","Répondu",IF(F42&lt;&gt;"","Relancé","En attente")))</f>
        <v/>
      </c>
      <c r="I42" s="20"/>
      <c r="J42" s="20"/>
      <c r="K42" s="20"/>
      <c r="L42" s="20"/>
      <c r="M42" s="21"/>
      <c r="N42" s="21"/>
      <c r="O42" s="25" t="str">
        <f aca="false">IF(H42&lt;&gt;"Répondu","",IF(COUNTIF(I42:L42,"&lt;=2")=0,"",IF(D42="Oui","Appeler","À examiner")))</f>
        <v/>
      </c>
    </row>
  </sheetData>
  <mergeCells count="10">
    <mergeCell ref="E4:O4"/>
    <mergeCell ref="E5:O5"/>
    <mergeCell ref="E6:O6"/>
    <mergeCell ref="E7:O7"/>
    <mergeCell ref="E8:O8"/>
    <mergeCell ref="E9:O9"/>
    <mergeCell ref="A11:D11"/>
    <mergeCell ref="E11:H11"/>
    <mergeCell ref="I11:L11"/>
    <mergeCell ref="M11:O11"/>
  </mergeCells>
  <conditionalFormatting sqref="H13:H42">
    <cfRule type="expression" priority="2" aboveAverage="0" equalAverage="0" bottom="0" percent="0" rank="0" text="" dxfId="0">
      <formula>$H13="Répondu"</formula>
    </cfRule>
  </conditionalFormatting>
  <conditionalFormatting sqref="O13:O42">
    <cfRule type="expression" priority="3" aboveAverage="0" equalAverage="0" bottom="0" percent="0" rank="0" text="" dxfId="2">
      <formula>$O13="Appeler"</formula>
    </cfRule>
    <cfRule type="expression" priority="4" aboveAverage="0" equalAverage="0" bottom="0" percent="0" rank="0" text="" dxfId="1">
      <formula>$O13="À examiner"</formula>
    </cfRule>
  </conditionalFormatting>
  <conditionalFormatting sqref="I13:L42">
    <cfRule type="expression" priority="5" aboveAverage="0" equalAverage="0" bottom="0" percent="0" rank="0" text="" dxfId="2">
      <formula>AND(ISNUMBER(I13),I13&lt;=2)</formula>
    </cfRule>
  </conditionalFormatting>
  <dataValidations count="3">
    <dataValidation allowBlank="true" errorStyle="stop" operator="between" showDropDown="false" showErrorMessage="false" showInputMessage="false" sqref="D13:D42" type="list">
      <formula1>"Oui,Non"</formula1>
      <formula2>0</formula2>
    </dataValidation>
    <dataValidation allowBlank="true" errorStyle="stop" operator="between" showDropDown="false" showErrorMessage="false" showInputMessage="false" sqref="I13:L42" type="list">
      <formula1>"1,2,3,4,5,NC"</formula1>
      <formula2>0</formula2>
    </dataValidation>
    <dataValidation allowBlank="true" errorStyle="stop" operator="between" showDropDown="false" showErrorMessage="false" showInputMessage="false" sqref="N13:N42" type="list">
      <formula1>Listes!$A$4:$A$10</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8"/>
    <col collapsed="false" customWidth="true" hidden="false" outlineLevel="0" max="4" min="3" style="0" width="13"/>
    <col collapsed="false" customWidth="true" hidden="false" outlineLevel="0" max="5" min="5" style="0" width="14"/>
    <col collapsed="false" customWidth="true" hidden="false" outlineLevel="0" max="6" min="6" style="0" width="22"/>
    <col collapsed="false" customWidth="true" hidden="false" outlineLevel="0" max="7" min="7" style="0" width="18"/>
    <col collapsed="false" customWidth="true" hidden="false" outlineLevel="0" max="8" min="8" style="0" width="12"/>
  </cols>
  <sheetData>
    <row r="1" customFormat="false" ht="21.75" hidden="false" customHeight="true" outlineLevel="0" collapsed="false">
      <c r="A1" s="1" t="s">
        <v>88</v>
      </c>
      <c r="B1" s="2"/>
      <c r="C1" s="2"/>
      <c r="D1" s="2"/>
      <c r="E1" s="2"/>
      <c r="F1" s="2"/>
      <c r="G1" s="2"/>
      <c r="H1" s="2"/>
    </row>
    <row r="2" customFormat="false" ht="25.5" hidden="false" customHeight="true" outlineLevel="0" collapsed="false">
      <c r="A2" s="3" t="s">
        <v>186</v>
      </c>
    </row>
    <row r="3" customFormat="false" ht="15" hidden="false" customHeight="false" outlineLevel="0" collapsed="false">
      <c r="A3" s="10" t="s">
        <v>187</v>
      </c>
    </row>
    <row r="4" customFormat="false" ht="15" hidden="false" customHeight="false" outlineLevel="0" collapsed="false">
      <c r="B4" s="11" t="s">
        <v>91</v>
      </c>
      <c r="C4" s="27" t="n">
        <v>3.5</v>
      </c>
    </row>
    <row r="5" customFormat="false" ht="18" hidden="false" customHeight="true" outlineLevel="0" collapsed="false">
      <c r="B5" s="11" t="s">
        <v>64</v>
      </c>
      <c r="C5" s="26" t="n">
        <f aca="false">'Exemple enquête'!C7</f>
        <v>0.642857142857143</v>
      </c>
    </row>
    <row r="6" customFormat="false" ht="18" hidden="false" customHeight="true" outlineLevel="0" collapsed="false">
      <c r="B6" s="11" t="s">
        <v>92</v>
      </c>
      <c r="C6" s="14" t="n">
        <f aca="false">COUNTIF(F10:F13,"Action à ouvrir")</f>
        <v>2</v>
      </c>
    </row>
    <row r="8" customFormat="false" ht="19.5" hidden="false" customHeight="true" outlineLevel="0" collapsed="false">
      <c r="A8" s="15" t="s">
        <v>93</v>
      </c>
      <c r="B8" s="15"/>
      <c r="C8" s="15"/>
      <c r="D8" s="15"/>
      <c r="E8" s="15"/>
      <c r="F8" s="15"/>
      <c r="G8" s="15"/>
      <c r="H8" s="15"/>
    </row>
    <row r="9" customFormat="false" ht="43.5" hidden="false" customHeight="true" outlineLevel="0" collapsed="false">
      <c r="A9" s="17" t="s">
        <v>38</v>
      </c>
      <c r="B9" s="17" t="s">
        <v>94</v>
      </c>
      <c r="C9" s="17" t="s">
        <v>95</v>
      </c>
      <c r="D9" s="17" t="s">
        <v>96</v>
      </c>
      <c r="E9" s="17" t="s">
        <v>97</v>
      </c>
      <c r="F9" s="17" t="s">
        <v>98</v>
      </c>
      <c r="G9" s="17" t="s">
        <v>99</v>
      </c>
      <c r="H9" s="17" t="s">
        <v>100</v>
      </c>
    </row>
    <row r="10" customFormat="false" ht="21.75" hidden="false" customHeight="true" outlineLevel="0" collapsed="false">
      <c r="A10" s="18" t="n">
        <v>1</v>
      </c>
      <c r="B10" s="11" t="s">
        <v>101</v>
      </c>
      <c r="C10" s="28" t="n">
        <f aca="false">IFERROR(AVERAGE('Exemple enquête'!I13:I42),"")</f>
        <v>4.66666666666667</v>
      </c>
      <c r="D10" s="29" t="n">
        <f aca="false">COUNT('Exemple enquête'!I13:I42)</f>
        <v>9</v>
      </c>
      <c r="E10" s="29" t="n">
        <f aca="false">IF(D10=0,"",MIN('Exemple enquête'!I13:I42))</f>
        <v>4</v>
      </c>
      <c r="F10" s="30" t="str">
        <f aca="false">IF(C10="","",IF(C10&lt;$C$4,"Action à ouvrir","Maintenir"))</f>
        <v>Maintenir</v>
      </c>
      <c r="G10" s="31" t="n">
        <v>4.6</v>
      </c>
      <c r="H10" s="32" t="n">
        <f aca="false">IF(OR(G10="",C10=""),"",C10-G10)</f>
        <v>0.0666666666666673</v>
      </c>
    </row>
    <row r="11" customFormat="false" ht="21.75" hidden="false" customHeight="true" outlineLevel="0" collapsed="false">
      <c r="A11" s="18" t="n">
        <v>2</v>
      </c>
      <c r="B11" s="11" t="s">
        <v>102</v>
      </c>
      <c r="C11" s="28" t="n">
        <f aca="false">IFERROR(AVERAGE('Exemple enquête'!J13:J42),"")</f>
        <v>3.44444444444444</v>
      </c>
      <c r="D11" s="29" t="n">
        <f aca="false">COUNT('Exemple enquête'!J13:J42)</f>
        <v>9</v>
      </c>
      <c r="E11" s="29" t="n">
        <f aca="false">IF(D11=0,"",MIN('Exemple enquête'!J13:J42))</f>
        <v>2</v>
      </c>
      <c r="F11" s="30" t="str">
        <f aca="false">IF(C11="","",IF(C11&lt;$C$4,"Action à ouvrir","Maintenir"))</f>
        <v>Action à ouvrir</v>
      </c>
      <c r="G11" s="31" t="n">
        <v>3.8</v>
      </c>
      <c r="H11" s="32" t="n">
        <f aca="false">IF(OR(G11="",C11=""),"",C11-G11)</f>
        <v>-0.355555555555555</v>
      </c>
    </row>
    <row r="12" customFormat="false" ht="21.75" hidden="false" customHeight="true" outlineLevel="0" collapsed="false">
      <c r="A12" s="18" t="n">
        <v>3</v>
      </c>
      <c r="B12" s="11" t="s">
        <v>103</v>
      </c>
      <c r="C12" s="28" t="n">
        <f aca="false">IFERROR(AVERAGE('Exemple enquête'!K13:K42),"")</f>
        <v>3.33333333333333</v>
      </c>
      <c r="D12" s="29" t="n">
        <f aca="false">COUNT('Exemple enquête'!K13:K42)</f>
        <v>9</v>
      </c>
      <c r="E12" s="29" t="n">
        <f aca="false">IF(D12=0,"",MIN('Exemple enquête'!K13:K42))</f>
        <v>2</v>
      </c>
      <c r="F12" s="30" t="str">
        <f aca="false">IF(C12="","",IF(C12&lt;$C$4,"Action à ouvrir","Maintenir"))</f>
        <v>Action à ouvrir</v>
      </c>
      <c r="G12" s="31" t="n">
        <v>3.6</v>
      </c>
      <c r="H12" s="32" t="n">
        <f aca="false">IF(OR(G12="",C12=""),"",C12-G12)</f>
        <v>-0.266666666666667</v>
      </c>
    </row>
    <row r="13" customFormat="false" ht="21.75" hidden="false" customHeight="true" outlineLevel="0" collapsed="false">
      <c r="A13" s="18" t="n">
        <v>4</v>
      </c>
      <c r="B13" s="11" t="s">
        <v>104</v>
      </c>
      <c r="C13" s="28" t="n">
        <f aca="false">IFERROR(AVERAGE('Exemple enquête'!L13:L42),"")</f>
        <v>4.14285714285714</v>
      </c>
      <c r="D13" s="29" t="n">
        <f aca="false">COUNT('Exemple enquête'!L13:L42)</f>
        <v>7</v>
      </c>
      <c r="E13" s="29" t="n">
        <f aca="false">IF(D13=0,"",MIN('Exemple enquête'!L13:L42))</f>
        <v>3</v>
      </c>
      <c r="F13" s="30" t="str">
        <f aca="false">IF(C13="","",IF(C13&lt;$C$4,"Action à ouvrir","Maintenir"))</f>
        <v>Maintenir</v>
      </c>
      <c r="G13" s="31" t="n">
        <v>4</v>
      </c>
      <c r="H13" s="32" t="n">
        <f aca="false">IF(OR(G13="",C13=""),"",C13-G13)</f>
        <v>0.142857142857143</v>
      </c>
    </row>
    <row r="15" customFormat="false" ht="19.5" hidden="false" customHeight="true" outlineLevel="0" collapsed="false">
      <c r="A15" s="16" t="s">
        <v>105</v>
      </c>
      <c r="B15" s="16"/>
      <c r="C15" s="16"/>
      <c r="D15" s="16"/>
      <c r="E15" s="16"/>
      <c r="F15" s="16"/>
      <c r="G15" s="16"/>
      <c r="H15" s="16"/>
    </row>
    <row r="16" customFormat="false" ht="21.75" hidden="false" customHeight="true" outlineLevel="0" collapsed="false">
      <c r="A16" s="17" t="s">
        <v>38</v>
      </c>
      <c r="B16" s="17" t="s">
        <v>106</v>
      </c>
      <c r="C16" s="17" t="s">
        <v>107</v>
      </c>
      <c r="D16" s="17" t="s">
        <v>108</v>
      </c>
    </row>
    <row r="17" customFormat="false" ht="19.5" hidden="false" customHeight="true" outlineLevel="0" collapsed="false">
      <c r="A17" s="18" t="n">
        <v>1</v>
      </c>
      <c r="B17" s="11" t="s">
        <v>109</v>
      </c>
      <c r="C17" s="29" t="n">
        <f aca="false">COUNTIF('Exemple enquête'!$N$13:$N$42,B17)</f>
        <v>2</v>
      </c>
      <c r="D17" s="33" t="n">
        <f aca="false">IF(SUM($C$17:$C$23)=0,"",C17/SUM($C$17:$C$23))</f>
        <v>0.25</v>
      </c>
    </row>
    <row r="18" customFormat="false" ht="19.5" hidden="false" customHeight="true" outlineLevel="0" collapsed="false">
      <c r="A18" s="18" t="n">
        <v>2</v>
      </c>
      <c r="B18" s="11" t="s">
        <v>110</v>
      </c>
      <c r="C18" s="29" t="n">
        <f aca="false">COUNTIF('Exemple enquête'!$N$13:$N$42,B18)</f>
        <v>4</v>
      </c>
      <c r="D18" s="33" t="n">
        <f aca="false">IF(SUM($C$17:$C$23)=0,"",C18/SUM($C$17:$C$23))</f>
        <v>0.5</v>
      </c>
    </row>
    <row r="19" customFormat="false" ht="19.5" hidden="false" customHeight="true" outlineLevel="0" collapsed="false">
      <c r="A19" s="18" t="n">
        <v>3</v>
      </c>
      <c r="B19" s="11" t="s">
        <v>111</v>
      </c>
      <c r="C19" s="29" t="n">
        <f aca="false">COUNTIF('Exemple enquête'!$N$13:$N$42,B19)</f>
        <v>0</v>
      </c>
      <c r="D19" s="33" t="n">
        <f aca="false">IF(SUM($C$17:$C$23)=0,"",C19/SUM($C$17:$C$23))</f>
        <v>0</v>
      </c>
    </row>
    <row r="20" customFormat="false" ht="19.5" hidden="false" customHeight="true" outlineLevel="0" collapsed="false">
      <c r="A20" s="18" t="n">
        <v>4</v>
      </c>
      <c r="B20" s="11" t="s">
        <v>112</v>
      </c>
      <c r="C20" s="29" t="n">
        <f aca="false">COUNTIF('Exemple enquête'!$N$13:$N$42,B20)</f>
        <v>1</v>
      </c>
      <c r="D20" s="33" t="n">
        <f aca="false">IF(SUM($C$17:$C$23)=0,"",C20/SUM($C$17:$C$23))</f>
        <v>0.125</v>
      </c>
    </row>
    <row r="21" customFormat="false" ht="19.5" hidden="false" customHeight="true" outlineLevel="0" collapsed="false">
      <c r="A21" s="18" t="n">
        <v>5</v>
      </c>
      <c r="B21" s="11" t="s">
        <v>113</v>
      </c>
      <c r="C21" s="29" t="n">
        <f aca="false">COUNTIF('Exemple enquête'!$N$13:$N$42,B21)</f>
        <v>1</v>
      </c>
      <c r="D21" s="33" t="n">
        <f aca="false">IF(SUM($C$17:$C$23)=0,"",C21/SUM($C$17:$C$23))</f>
        <v>0.125</v>
      </c>
    </row>
    <row r="22" customFormat="false" ht="19.5" hidden="false" customHeight="true" outlineLevel="0" collapsed="false">
      <c r="A22" s="18" t="n">
        <v>6</v>
      </c>
      <c r="B22" s="11" t="s">
        <v>114</v>
      </c>
      <c r="C22" s="29" t="n">
        <f aca="false">COUNTIF('Exemple enquête'!$N$13:$N$42,B22)</f>
        <v>0</v>
      </c>
      <c r="D22" s="33" t="n">
        <f aca="false">IF(SUM($C$17:$C$23)=0,"",C22/SUM($C$17:$C$23))</f>
        <v>0</v>
      </c>
    </row>
    <row r="23" customFormat="false" ht="19.5" hidden="false" customHeight="true" outlineLevel="0" collapsed="false">
      <c r="A23" s="18" t="n">
        <v>7</v>
      </c>
      <c r="B23" s="11" t="s">
        <v>115</v>
      </c>
      <c r="C23" s="29" t="n">
        <f aca="false">COUNTIF('Exemple enquête'!$N$13:$N$42,B23)</f>
        <v>0</v>
      </c>
      <c r="D23" s="33" t="n">
        <f aca="false">IF(SUM($C$17:$C$23)=0,"",C23/SUM($C$17:$C$23))</f>
        <v>0</v>
      </c>
    </row>
    <row r="25" customFormat="false" ht="42" hidden="false" customHeight="true" outlineLevel="0" collapsed="false">
      <c r="B25" s="34" t="s">
        <v>116</v>
      </c>
      <c r="C25" s="34"/>
      <c r="D25" s="34"/>
      <c r="E25" s="34"/>
      <c r="F25" s="34"/>
      <c r="G25" s="34"/>
      <c r="H25" s="34"/>
    </row>
  </sheetData>
  <mergeCells count="3">
    <mergeCell ref="A8:H8"/>
    <mergeCell ref="A15:H15"/>
    <mergeCell ref="B25:H25"/>
  </mergeCells>
  <conditionalFormatting sqref="F10:F13">
    <cfRule type="expression" priority="2" aboveAverage="0" equalAverage="0" bottom="0" percent="0" rank="0" text="" dxfId="2">
      <formula>$F10="Action à ouvrir"</formula>
    </cfRule>
    <cfRule type="expression" priority="3" aboveAverage="0" equalAverage="0" bottom="0" percent="0" rank="0" text="" dxfId="0">
      <formula>$F10="Maintenir"</formula>
    </cfRule>
  </conditionalFormatting>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I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1" topLeftCell="C12" activePane="bottomRight" state="frozen"/>
      <selection pane="topLeft" activeCell="A1" activeCellId="0" sqref="A1"/>
      <selection pane="topRight" activeCell="C1" activeCellId="0" sqref="C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50"/>
    <col collapsed="false" customWidth="true" hidden="false" outlineLevel="0" max="4" min="4" style="0" width="22"/>
    <col collapsed="false" customWidth="true" hidden="false" outlineLevel="0" max="5" min="5" style="0" width="12"/>
    <col collapsed="false" customWidth="true" hidden="false" outlineLevel="0" max="6" min="6" style="0" width="28"/>
    <col collapsed="false" customWidth="true" hidden="false" outlineLevel="0" max="7" min="7" style="0" width="13"/>
    <col collapsed="false" customWidth="true" hidden="false" outlineLevel="0" max="8" min="8" style="0" width="14"/>
    <col collapsed="false" customWidth="true" hidden="false" outlineLevel="0" max="9" min="9" style="0" width="12"/>
  </cols>
  <sheetData>
    <row r="1" customFormat="false" ht="21.75" hidden="false" customHeight="true" outlineLevel="0" collapsed="false">
      <c r="A1" s="1" t="s">
        <v>117</v>
      </c>
      <c r="B1" s="2"/>
      <c r="C1" s="2"/>
      <c r="D1" s="2"/>
      <c r="E1" s="2"/>
      <c r="F1" s="2"/>
      <c r="G1" s="2"/>
      <c r="H1" s="2"/>
      <c r="I1" s="2"/>
    </row>
    <row r="2" customFormat="false" ht="25.5" hidden="false" customHeight="true" outlineLevel="0" collapsed="false">
      <c r="A2" s="3" t="s">
        <v>188</v>
      </c>
    </row>
    <row r="3" customFormat="false" ht="15" hidden="false" customHeight="false" outlineLevel="0" collapsed="false">
      <c r="A3" s="10" t="s">
        <v>189</v>
      </c>
    </row>
    <row r="4" customFormat="false" ht="15" hidden="false" customHeight="false" outlineLevel="0" collapsed="false">
      <c r="B4" s="11" t="s">
        <v>28</v>
      </c>
      <c r="C4" s="35" t="n">
        <v>46316</v>
      </c>
      <c r="D4" s="13" t="s">
        <v>120</v>
      </c>
    </row>
    <row r="5" customFormat="false" ht="18" hidden="false" customHeight="true" outlineLevel="0" collapsed="false">
      <c r="B5" s="11" t="s">
        <v>121</v>
      </c>
      <c r="C5" s="14" t="n">
        <f aca="false">COUNTA(B12:B25)</f>
        <v>7</v>
      </c>
    </row>
    <row r="6" customFormat="false" ht="18" hidden="false" customHeight="true" outlineLevel="0" collapsed="false">
      <c r="B6" s="11" t="s">
        <v>122</v>
      </c>
      <c r="C6" s="14" t="n">
        <f aca="false">SUMPRODUCT((B12:B25&lt;&gt;"")*(G12:G25&lt;&gt;"Réalisée")*(G12:G25&lt;&gt;"Abandonnée"))</f>
        <v>4</v>
      </c>
    </row>
    <row r="7" customFormat="false" ht="18" hidden="false" customHeight="true" outlineLevel="0" collapsed="false">
      <c r="B7" s="11" t="s">
        <v>123</v>
      </c>
      <c r="C7" s="14" t="n">
        <f aca="false">COUNTIF(I12:I25,"En retard")</f>
        <v>1</v>
      </c>
    </row>
    <row r="8" customFormat="false" ht="30" hidden="false" customHeight="true" outlineLevel="0" collapsed="false">
      <c r="B8" s="11" t="s">
        <v>124</v>
      </c>
      <c r="C8" s="14" t="n">
        <f aca="false">SUMPRODUCT((G12:G25="Réalisée")*(H12:H25="Non"))</f>
        <v>0</v>
      </c>
    </row>
    <row r="10" customFormat="false" ht="19.5" hidden="false" customHeight="true" outlineLevel="0" collapsed="false">
      <c r="A10" s="15" t="s">
        <v>125</v>
      </c>
      <c r="B10" s="15"/>
      <c r="C10" s="15"/>
      <c r="D10" s="16" t="s">
        <v>126</v>
      </c>
      <c r="E10" s="16"/>
      <c r="F10" s="16"/>
      <c r="G10" s="15" t="s">
        <v>127</v>
      </c>
      <c r="H10" s="15"/>
      <c r="I10" s="15"/>
    </row>
    <row r="11" customFormat="false" ht="39.75" hidden="false" customHeight="true" outlineLevel="0" collapsed="false">
      <c r="A11" s="17" t="s">
        <v>38</v>
      </c>
      <c r="B11" s="17" t="s">
        <v>128</v>
      </c>
      <c r="C11" s="17" t="s">
        <v>98</v>
      </c>
      <c r="D11" s="17" t="s">
        <v>43</v>
      </c>
      <c r="E11" s="17" t="s">
        <v>129</v>
      </c>
      <c r="F11" s="17" t="s">
        <v>130</v>
      </c>
      <c r="G11" s="17" t="s">
        <v>80</v>
      </c>
      <c r="H11" s="17" t="s">
        <v>131</v>
      </c>
      <c r="I11" s="17" t="s">
        <v>132</v>
      </c>
    </row>
    <row r="12" customFormat="false" ht="43.5" hidden="false" customHeight="true" outlineLevel="0" collapsed="false">
      <c r="A12" s="18" t="n">
        <v>1</v>
      </c>
      <c r="B12" s="21" t="s">
        <v>190</v>
      </c>
      <c r="C12" s="21" t="s">
        <v>191</v>
      </c>
      <c r="D12" s="21" t="s">
        <v>157</v>
      </c>
      <c r="E12" s="23" t="n">
        <v>46325</v>
      </c>
      <c r="F12" s="21" t="s">
        <v>118</v>
      </c>
      <c r="G12" s="20" t="s">
        <v>192</v>
      </c>
      <c r="H12" s="20" t="s">
        <v>145</v>
      </c>
      <c r="I12" s="25" t="str">
        <f aca="false">IF(AND(B12&lt;&gt;"",E12&lt;&gt;"",G12&lt;&gt;"Réalisée",G12&lt;&gt;"Abandonnée"),IF(E12&lt;$C$4,"En retard",""),"")</f>
        <v/>
      </c>
    </row>
    <row r="13" customFormat="false" ht="30.75" hidden="false" customHeight="true" outlineLevel="0" collapsed="false">
      <c r="A13" s="18" t="n">
        <v>2</v>
      </c>
      <c r="B13" s="21" t="s">
        <v>193</v>
      </c>
      <c r="C13" s="21" t="s">
        <v>194</v>
      </c>
      <c r="D13" s="21" t="s">
        <v>137</v>
      </c>
      <c r="E13" s="23" t="n">
        <v>46311</v>
      </c>
      <c r="F13" s="21" t="s">
        <v>195</v>
      </c>
      <c r="G13" s="20" t="s">
        <v>192</v>
      </c>
      <c r="H13" s="20" t="s">
        <v>145</v>
      </c>
      <c r="I13" s="25" t="str">
        <f aca="false">IF(AND(B13&lt;&gt;"",E13&lt;&gt;"",G13&lt;&gt;"Réalisée",G13&lt;&gt;"Abandonnée"),IF(E13&lt;$C$4,"En retard",""),"")</f>
        <v>En retard</v>
      </c>
    </row>
    <row r="14" customFormat="false" ht="30.75" hidden="false" customHeight="true" outlineLevel="0" collapsed="false">
      <c r="A14" s="18" t="n">
        <v>3</v>
      </c>
      <c r="B14" s="21" t="s">
        <v>196</v>
      </c>
      <c r="C14" s="21" t="s">
        <v>197</v>
      </c>
      <c r="D14" s="21" t="s">
        <v>143</v>
      </c>
      <c r="E14" s="23" t="n">
        <v>46371</v>
      </c>
      <c r="F14" s="21" t="s">
        <v>198</v>
      </c>
      <c r="G14" s="20" t="s">
        <v>199</v>
      </c>
      <c r="H14" s="20" t="s">
        <v>200</v>
      </c>
      <c r="I14" s="25" t="str">
        <f aca="false">IF(AND(B14&lt;&gt;"",E14&lt;&gt;"",G14&lt;&gt;"Réalisée",G14&lt;&gt;"Abandonnée"),IF(E14&lt;$C$4,"En retard",""),"")</f>
        <v/>
      </c>
    </row>
    <row r="15" customFormat="false" ht="30.75" hidden="false" customHeight="true" outlineLevel="0" collapsed="false">
      <c r="A15" s="18" t="n">
        <v>4</v>
      </c>
      <c r="B15" s="21" t="s">
        <v>201</v>
      </c>
      <c r="C15" s="21" t="s">
        <v>202</v>
      </c>
      <c r="D15" s="21" t="s">
        <v>148</v>
      </c>
      <c r="E15" s="23" t="n">
        <v>46302</v>
      </c>
      <c r="F15" s="21" t="s">
        <v>118</v>
      </c>
      <c r="G15" s="20" t="s">
        <v>203</v>
      </c>
      <c r="H15" s="20" t="s">
        <v>200</v>
      </c>
      <c r="I15" s="25" t="str">
        <f aca="false">IF(AND(B15&lt;&gt;"",E15&lt;&gt;"",G15&lt;&gt;"Réalisée",G15&lt;&gt;"Abandonnée"),IF(E15&lt;$C$4,"En retard",""),"")</f>
        <v/>
      </c>
    </row>
    <row r="16" customFormat="false" ht="30.75" hidden="false" customHeight="true" outlineLevel="0" collapsed="false">
      <c r="A16" s="18" t="n">
        <v>5</v>
      </c>
      <c r="B16" s="21" t="s">
        <v>204</v>
      </c>
      <c r="C16" s="21" t="s">
        <v>205</v>
      </c>
      <c r="D16" s="21" t="s">
        <v>143</v>
      </c>
      <c r="E16" s="23" t="n">
        <v>46297</v>
      </c>
      <c r="F16" s="21" t="s">
        <v>118</v>
      </c>
      <c r="G16" s="20" t="s">
        <v>203</v>
      </c>
      <c r="H16" s="20" t="s">
        <v>135</v>
      </c>
      <c r="I16" s="25" t="str">
        <f aca="false">IF(AND(B16&lt;&gt;"",E16&lt;&gt;"",G16&lt;&gt;"Réalisée",G16&lt;&gt;"Abandonnée"),IF(E16&lt;$C$4,"En retard",""),"")</f>
        <v/>
      </c>
    </row>
    <row r="17" customFormat="false" ht="30.75" hidden="false" customHeight="true" outlineLevel="0" collapsed="false">
      <c r="A17" s="18" t="n">
        <v>6</v>
      </c>
      <c r="B17" s="21" t="s">
        <v>206</v>
      </c>
      <c r="C17" s="21" t="s">
        <v>207</v>
      </c>
      <c r="D17" s="21" t="s">
        <v>137</v>
      </c>
      <c r="E17" s="23" t="n">
        <v>46311</v>
      </c>
      <c r="F17" s="21" t="s">
        <v>118</v>
      </c>
      <c r="G17" s="20" t="s">
        <v>203</v>
      </c>
      <c r="H17" s="20" t="s">
        <v>135</v>
      </c>
      <c r="I17" s="25" t="str">
        <f aca="false">IF(AND(B17&lt;&gt;"",E17&lt;&gt;"",G17&lt;&gt;"Réalisée",G17&lt;&gt;"Abandonnée"),IF(E17&lt;$C$4,"En retard",""),"")</f>
        <v/>
      </c>
    </row>
    <row r="18" customFormat="false" ht="30.75" hidden="false" customHeight="true" outlineLevel="0" collapsed="false">
      <c r="A18" s="18" t="n">
        <v>7</v>
      </c>
      <c r="B18" s="21" t="s">
        <v>208</v>
      </c>
      <c r="C18" s="21" t="s">
        <v>209</v>
      </c>
      <c r="D18" s="21" t="s">
        <v>137</v>
      </c>
      <c r="E18" s="23" t="n">
        <v>46447</v>
      </c>
      <c r="F18" s="21" t="s">
        <v>210</v>
      </c>
      <c r="G18" s="20" t="s">
        <v>199</v>
      </c>
      <c r="H18" s="20" t="s">
        <v>200</v>
      </c>
      <c r="I18" s="25" t="str">
        <f aca="false">IF(AND(B18&lt;&gt;"",E18&lt;&gt;"",G18&lt;&gt;"Réalisée",G18&lt;&gt;"Abandonnée"),IF(E18&lt;$C$4,"En retard",""),"")</f>
        <v/>
      </c>
    </row>
    <row r="19" customFormat="false" ht="30" hidden="false" customHeight="true" outlineLevel="0" collapsed="false">
      <c r="A19" s="18" t="n">
        <v>8</v>
      </c>
      <c r="B19" s="21"/>
      <c r="C19" s="21"/>
      <c r="D19" s="21"/>
      <c r="E19" s="23"/>
      <c r="F19" s="21"/>
      <c r="G19" s="20"/>
      <c r="H19" s="20"/>
      <c r="I19" s="25" t="str">
        <f aca="false">IF(AND(B19&lt;&gt;"",E19&lt;&gt;"",G19&lt;&gt;"Réalisée",G19&lt;&gt;"Abandonnée"),IF(E19&lt;$C$4,"En retard",""),"")</f>
        <v/>
      </c>
    </row>
    <row r="20" customFormat="false" ht="30" hidden="false" customHeight="true" outlineLevel="0" collapsed="false">
      <c r="A20" s="18" t="n">
        <v>9</v>
      </c>
      <c r="B20" s="21"/>
      <c r="C20" s="21"/>
      <c r="D20" s="21"/>
      <c r="E20" s="23"/>
      <c r="F20" s="21"/>
      <c r="G20" s="20"/>
      <c r="H20" s="20"/>
      <c r="I20" s="25" t="str">
        <f aca="false">IF(AND(B20&lt;&gt;"",E20&lt;&gt;"",G20&lt;&gt;"Réalisée",G20&lt;&gt;"Abandonnée"),IF(E20&lt;$C$4,"En retard",""),"")</f>
        <v/>
      </c>
    </row>
    <row r="21" customFormat="false" ht="30" hidden="false" customHeight="true" outlineLevel="0" collapsed="false">
      <c r="A21" s="18" t="n">
        <v>10</v>
      </c>
      <c r="B21" s="21"/>
      <c r="C21" s="21"/>
      <c r="D21" s="21"/>
      <c r="E21" s="23"/>
      <c r="F21" s="21"/>
      <c r="G21" s="20"/>
      <c r="H21" s="20"/>
      <c r="I21" s="25" t="str">
        <f aca="false">IF(AND(B21&lt;&gt;"",E21&lt;&gt;"",G21&lt;&gt;"Réalisée",G21&lt;&gt;"Abandonnée"),IF(E21&lt;$C$4,"En retard",""),"")</f>
        <v/>
      </c>
    </row>
    <row r="22" customFormat="false" ht="30" hidden="false" customHeight="true" outlineLevel="0" collapsed="false">
      <c r="A22" s="18" t="n">
        <v>11</v>
      </c>
      <c r="B22" s="21"/>
      <c r="C22" s="21"/>
      <c r="D22" s="21"/>
      <c r="E22" s="23"/>
      <c r="F22" s="21"/>
      <c r="G22" s="20"/>
      <c r="H22" s="20"/>
      <c r="I22" s="25" t="str">
        <f aca="false">IF(AND(B22&lt;&gt;"",E22&lt;&gt;"",G22&lt;&gt;"Réalisée",G22&lt;&gt;"Abandonnée"),IF(E22&lt;$C$4,"En retard",""),"")</f>
        <v/>
      </c>
    </row>
    <row r="23" customFormat="false" ht="30" hidden="false" customHeight="true" outlineLevel="0" collapsed="false">
      <c r="A23" s="18" t="n">
        <v>12</v>
      </c>
      <c r="B23" s="21"/>
      <c r="C23" s="21"/>
      <c r="D23" s="21"/>
      <c r="E23" s="23"/>
      <c r="F23" s="21"/>
      <c r="G23" s="20"/>
      <c r="H23" s="20"/>
      <c r="I23" s="25" t="str">
        <f aca="false">IF(AND(B23&lt;&gt;"",E23&lt;&gt;"",G23&lt;&gt;"Réalisée",G23&lt;&gt;"Abandonnée"),IF(E23&lt;$C$4,"En retard",""),"")</f>
        <v/>
      </c>
    </row>
    <row r="24" customFormat="false" ht="30" hidden="false" customHeight="true" outlineLevel="0" collapsed="false">
      <c r="A24" s="18" t="n">
        <v>13</v>
      </c>
      <c r="B24" s="21"/>
      <c r="C24" s="21"/>
      <c r="D24" s="21"/>
      <c r="E24" s="23"/>
      <c r="F24" s="21"/>
      <c r="G24" s="20"/>
      <c r="H24" s="20"/>
      <c r="I24" s="25" t="str">
        <f aca="false">IF(AND(B24&lt;&gt;"",E24&lt;&gt;"",G24&lt;&gt;"Réalisée",G24&lt;&gt;"Abandonnée"),IF(E24&lt;$C$4,"En retard",""),"")</f>
        <v/>
      </c>
    </row>
    <row r="25" customFormat="false" ht="30" hidden="false" customHeight="true" outlineLevel="0" collapsed="false">
      <c r="A25" s="18" t="n">
        <v>14</v>
      </c>
      <c r="B25" s="21"/>
      <c r="C25" s="21"/>
      <c r="D25" s="21"/>
      <c r="E25" s="23"/>
      <c r="F25" s="21"/>
      <c r="G25" s="20"/>
      <c r="H25" s="20"/>
      <c r="I25" s="25" t="str">
        <f aca="false">IF(AND(B25&lt;&gt;"",E25&lt;&gt;"",G25&lt;&gt;"Réalisée",G25&lt;&gt;"Abandonnée"),IF(E25&lt;$C$4,"En retard",""),"")</f>
        <v/>
      </c>
    </row>
  </sheetData>
  <mergeCells count="3">
    <mergeCell ref="A10:C10"/>
    <mergeCell ref="D10:F10"/>
    <mergeCell ref="G10:I10"/>
  </mergeCells>
  <conditionalFormatting sqref="G12:G25">
    <cfRule type="expression" priority="2" aboveAverage="0" equalAverage="0" bottom="0" percent="0" rank="0" text="" dxfId="0">
      <formula>$G12="Réalisée"</formula>
    </cfRule>
  </conditionalFormatting>
  <conditionalFormatting sqref="I12:I25">
    <cfRule type="expression" priority="3" aboveAverage="0" equalAverage="0" bottom="0" percent="0" rank="0" text="" dxfId="2">
      <formula>$I12="En retard"</formula>
    </cfRule>
  </conditionalFormatting>
  <dataValidations count="3">
    <dataValidation allowBlank="true" errorStyle="stop" operator="between" showDropDown="false" showErrorMessage="false" showInputMessage="false" sqref="F12:F25" type="list">
      <formula1>Listes!$C$4:$C$8</formula1>
      <formula2>0</formula2>
    </dataValidation>
    <dataValidation allowBlank="true" errorStyle="stop" operator="between" showDropDown="false" showErrorMessage="false" showInputMessage="false" sqref="G12:G25" type="list">
      <formula1>Listes!$B$4:$B$7</formula1>
      <formula2>0</formula2>
    </dataValidation>
    <dataValidation allowBlank="true" errorStyle="stop" operator="between" showDropDown="false" showErrorMessage="false" showInputMessage="false" sqref="H12:H25" type="list">
      <formula1>"Oui,Non,Sans objet"</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D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0" width="34"/>
  </cols>
  <sheetData>
    <row r="1" customFormat="false" ht="21.75" hidden="false" customHeight="true" outlineLevel="0" collapsed="false">
      <c r="A1" s="1" t="s">
        <v>211</v>
      </c>
      <c r="B1" s="2"/>
      <c r="C1" s="2"/>
      <c r="D1" s="2"/>
    </row>
    <row r="2" customFormat="false" ht="15" hidden="false" customHeight="false" outlineLevel="0" collapsed="false">
      <c r="A2" s="13" t="s">
        <v>212</v>
      </c>
    </row>
    <row r="3" customFormat="false" ht="15" hidden="false" customHeight="false" outlineLevel="0" collapsed="false">
      <c r="A3" s="17" t="s">
        <v>213</v>
      </c>
      <c r="B3" s="17" t="s">
        <v>214</v>
      </c>
      <c r="C3" s="17" t="s">
        <v>215</v>
      </c>
    </row>
    <row r="4" customFormat="false" ht="15" hidden="false" customHeight="false" outlineLevel="0" collapsed="false">
      <c r="A4" s="21" t="s">
        <v>109</v>
      </c>
      <c r="B4" s="21" t="s">
        <v>199</v>
      </c>
      <c r="C4" s="21" t="s">
        <v>118</v>
      </c>
    </row>
    <row r="5" customFormat="false" ht="15" hidden="false" customHeight="false" outlineLevel="0" collapsed="false">
      <c r="A5" s="21" t="s">
        <v>110</v>
      </c>
      <c r="B5" s="21" t="s">
        <v>192</v>
      </c>
      <c r="C5" s="21" t="s">
        <v>195</v>
      </c>
    </row>
    <row r="6" customFormat="false" ht="15" hidden="false" customHeight="false" outlineLevel="0" collapsed="false">
      <c r="A6" s="21" t="s">
        <v>111</v>
      </c>
      <c r="B6" s="21" t="s">
        <v>203</v>
      </c>
      <c r="C6" s="21" t="s">
        <v>210</v>
      </c>
    </row>
    <row r="7" customFormat="false" ht="15" hidden="false" customHeight="false" outlineLevel="0" collapsed="false">
      <c r="A7" s="21" t="s">
        <v>112</v>
      </c>
      <c r="B7" s="21" t="s">
        <v>216</v>
      </c>
      <c r="C7" s="21" t="s">
        <v>217</v>
      </c>
    </row>
    <row r="8" customFormat="false" ht="15" hidden="false" customHeight="false" outlineLevel="0" collapsed="false">
      <c r="A8" s="21" t="s">
        <v>113</v>
      </c>
      <c r="C8" s="21" t="s">
        <v>198</v>
      </c>
    </row>
    <row r="9" customFormat="false" ht="15" hidden="false" customHeight="false" outlineLevel="0" collapsed="false">
      <c r="A9" s="21" t="s">
        <v>114</v>
      </c>
    </row>
    <row r="10" customFormat="false" ht="15" hidden="false" customHeight="false" outlineLevel="0" collapsed="false">
      <c r="A10" s="21" t="s">
        <v>115</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2026-10-21T16:13:47Z</dcterms:created>
  <dc:creator>openpyxl</dc:creator>
  <dc:description/>
  <dc:language>en-US</dc:language>
  <cp:lastModifiedBy/>
  <dcterms:modified xsi:type="dcterms:W3CDTF">2026-10-21T16:13:47Z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