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Registre" sheetId="2" state="visible" r:id="rId4"/>
    <sheet name="Matrice" sheetId="3" state="visible" r:id="rId5"/>
    <sheet name="Cotation" sheetId="4" state="visible" r:id="rId6"/>
    <sheet name="Exemple" sheetId="5" state="visible" r:id="rId7"/>
    <sheet name="Listes" sheetId="6" state="visible" r:id="rId8"/>
  </sheets>
  <definedNames>
    <definedName function="false" hidden="false" localSheetId="4" name="_xlnm.Print_Titles" vbProcedure="false">Exemple!$10:$10</definedName>
    <definedName function="false" hidden="false" localSheetId="1" name="_xlnm.Print_Titles" vbProcedure="false">Registre!$10:$10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<sst xmlns="http://schemas.openxmlformats.org/spreadsheetml/2006/main" count="174" uniqueCount="133">
  <si>
    <t xml:space="preserve">K-li-T · Modèle ISO 9001:2026 · Paragraphe 6.1.2</t>
  </si>
  <si>
    <t xml:space="preserve">Registre des risques : tableau modèle avec cotation</t>
  </si>
  <si>
    <t xml:space="preserve">Ce classeur est un tableau de risques pour PME : vous décrivez chaque risque, vous le cotez sur une grille simple de 1 à 9, vous choisissez un traitement parmi les six options de la norme, puis vous suivez l’efficacité de l’action. La cotation à trois niveaux est une pratique de terrain, pas une exigence : la norme n’impose aucune échelle.</t>
  </si>
  <si>
    <t xml:space="preserve">Mode d’emploi</t>
  </si>
  <si>
    <t xml:space="preserve">1.  Repérer. Partez de vos enjeux (4.1), des exigences de vos parties intéressées (4.2) et de vos processus, de la commande à la livraison. Pour chaque processus : « Qu’est-ce qui peut l’empêcher de donner le résultat attendu ? ».</t>
  </si>
  <si>
    <t xml:space="preserve">2.  Décrire. Écrivez chaque risque en une phrase qui relie une cause, un événement et une conséquence (colonne D).</t>
  </si>
  <si>
    <t xml:space="preserve">3.  Coter. Choisissez la gravité et la probabilité de 1 à 3 (barème dans l’onglet « Cotation »). Le score (gravité × probabilité) et le niveau se calculent seuls : 1 à 2 accepter, 3 à 4 planifier, 6 à 9 priorité. Ces seuils sont indicatifs, adaptez-les à votre activité.</t>
  </si>
  <si>
    <t xml:space="preserve">4.  Traiter. Choisissez l’une des six options (menu déroulant), décrivez l’action, nommez un responsable et une échéance. L’effort doit rester proportionné à l’impact potentiel.</t>
  </si>
  <si>
    <t xml:space="preserve">5.  Suivre. Vérifiez que l’action a eu l’effet voulu (colonnes N et O) et relisez le tableau au moins une fois par an. La revue de direction examine l’efficacité des actions menées sur les risques (9.3.2 g).</t>
  </si>
  <si>
    <t xml:space="preserve">Bon à savoir</t>
  </si>
  <si>
    <t xml:space="preserve">La norme ne demande pas d’approche formelle de gestion des risques ni de processus documenté : un tableau court, tenu à jour, suffit. Les risques et les opportunités sont distincts et peuvent être traités séparément (voir le registre des opportunités).</t>
  </si>
  <si>
    <t xml:space="preserve">Pensez aux perturbations (panne, rupture d’approvisionnement, cyberincident) : elles font partie des risques à considérer.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</si>
  <si>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</si>
  <si>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</si>
  <si>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</si>
  <si>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</si>
  <si>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</si>
  <si>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Registre : le tableau à remplir (20 lignes), avec score, niveau et alertes.</t>
  </si>
  <si>
    <t xml:space="preserve">•  Matrice : la grille 3 × 3 qui se remplit seule et compte vos risques par case.</t>
  </si>
  <si>
    <t xml:space="preserve">•  Cotation : barème de gravité et de probabilité, et les six façons de traiter un risque.</t>
  </si>
  <si>
    <t xml:space="preserve">•  Exemple : un atelier d’usinage de trente personnes (fictif).</t>
  </si>
  <si>
    <t xml:space="preserve">•  Listes : contenu des menus déroulants, modifiable.</t>
  </si>
  <si>
    <t xml:space="preserve">Pour aller plus loin</t>
  </si>
  <si>
    <t xml:space="preserve">L’article qui accompagne ce modèle : k-li-t.com/analyse-risques-iso-9001/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</si>
  <si>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</si>
  <si>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Registre des risques</t>
  </si>
  <si>
    <t xml:space="preserve">Écrivez chaque risque en une phrase qui relie cause, événement et conséquence. Score et niveau se calculent seuls.</t>
  </si>
  <si>
    <t xml:space="preserve">Risques inscrits</t>
  </si>
  <si>
    <t xml:space="preserve">dont prioritaires (score 6 à 9)</t>
  </si>
  <si>
    <t xml:space="preserve">dont à planifier (score 3 à 4)</t>
  </si>
  <si>
    <t xml:space="preserve">dont à accepter (score 1 à 2)</t>
  </si>
  <si>
    <t xml:space="preserve">Risques sans option de traitement</t>
  </si>
  <si>
    <t xml:space="preserve">N°</t>
  </si>
  <si>
    <t xml:space="preserve">Processus ou domaine</t>
  </si>
  <si>
    <t xml:space="preserve">Origine : enjeu ou exigence (4.1 / 4.2)</t>
  </si>
  <si>
    <t xml:space="preserve">Risque : cause, événement, conséquence</t>
  </si>
  <si>
    <t xml:space="preserve">Gravité (1 à 3)</t>
  </si>
  <si>
    <t xml:space="preserve">Probabilité (1 à 3)</t>
  </si>
  <si>
    <t xml:space="preserve">Score (G × P)</t>
  </si>
  <si>
    <t xml:space="preserve">Niveau</t>
  </si>
  <si>
    <t xml:space="preserve">Option de traitement</t>
  </si>
  <si>
    <t xml:space="preserve">Actions décidées</t>
  </si>
  <si>
    <t xml:space="preserve">Responsable</t>
  </si>
  <si>
    <t xml:space="preserve">Échéance</t>
  </si>
  <si>
    <t xml:space="preserve">Statut</t>
  </si>
  <si>
    <t xml:space="preserve">Efficacité vérifiée le</t>
  </si>
  <si>
    <t xml:space="preserve">Résultat de l’évaluation</t>
  </si>
  <si>
    <t xml:space="preserve">Matrice des risques (3 × 3)</t>
  </si>
  <si>
    <t xml:space="preserve">Chaque case compte les risques du registre qui ont cette gravité et cette probabilité. Rien à saisir ici.</t>
  </si>
  <si>
    <t xml:space="preserve">Probabilité 1 : rare</t>
  </si>
  <si>
    <t xml:space="preserve">Probabilité 2 : possible</t>
  </si>
  <si>
    <t xml:space="preserve">Probabilité 3 : fréquente</t>
  </si>
  <si>
    <t xml:space="preserve">Gravité 3</t>
  </si>
  <si>
    <t xml:space="preserve">Gravité 2</t>
  </si>
  <si>
    <t xml:space="preserve">Gravité 1</t>
  </si>
  <si>
    <t xml:space="preserve">Lecture</t>
  </si>
  <si>
    <t xml:space="preserve">Vert : score 1 à 2, accepter et surveiller · Jaune : score 3 à 4, planifier une action · Rouge : score 6 à 9, agir en priorité.</t>
  </si>
  <si>
    <t xml:space="preserve">Barème de cotation et options de traitement</t>
  </si>
  <si>
    <t xml:space="preserve">Pratique de terrain K-li-T : la norme n’impose aucune échelle. Adaptez les libellés à votre activité.</t>
  </si>
  <si>
    <t xml:space="preserve">Note</t>
  </si>
  <si>
    <t xml:space="preserve">Gravité (conséquence sur le client ou la conformité)</t>
  </si>
  <si>
    <t xml:space="preserve">Probabilité (fréquence attendue)</t>
  </si>
  <si>
    <t xml:space="preserve">1</t>
  </si>
  <si>
    <t xml:space="preserve">Gêne mineure, rattrapable sans impact client</t>
  </si>
  <si>
    <t xml:space="preserve">Rare : une fois en plusieurs années</t>
  </si>
  <si>
    <t xml:space="preserve">2</t>
  </si>
  <si>
    <t xml:space="preserve">Retard ou non-conformité détectée avant livraison</t>
  </si>
  <si>
    <t xml:space="preserve">Possible : une fois par an environ</t>
  </si>
  <si>
    <t xml:space="preserve">3</t>
  </si>
  <si>
    <t xml:space="preserve">Livraison non conforme, perte de client ou arrêt d'activité</t>
  </si>
  <si>
    <t xml:space="preserve">Fréquente : plusieurs fois par an</t>
  </si>
  <si>
    <t xml:space="preserve">Option de la norme (6.1.2, note 2)</t>
  </si>
  <si>
    <t xml:space="preserve">En pratique</t>
  </si>
  <si>
    <t xml:space="preserve">Exemple</t>
  </si>
  <si>
    <t xml:space="preserve">Éviter le risque</t>
  </si>
  <si>
    <t xml:space="preserve">Ne pas faire l'activité risquée</t>
  </si>
  <si>
    <t xml:space="preserve">Refuser une commande hors de vos compétences</t>
  </si>
  <si>
    <t xml:space="preserve">Prendre le risque pour saisir une opportunité</t>
  </si>
  <si>
    <t xml:space="preserve">Accepter un risque en vue d'un gain</t>
  </si>
  <si>
    <t xml:space="preserve">Investir dans une machine pour répondre à un nouveau marché</t>
  </si>
  <si>
    <t xml:space="preserve">Éliminer la source du risque</t>
  </si>
  <si>
    <t xml:space="preserve">Supprimer la cause</t>
  </si>
  <si>
    <t xml:space="preserve">Remplacer un équipement vétuste</t>
  </si>
  <si>
    <t xml:space="preserve">Modifier la probabilité ou les conséquences</t>
  </si>
  <si>
    <t xml:space="preserve">Prévenir ou limiter</t>
  </si>
  <si>
    <t xml:space="preserve">Maintenance préventive, stock de sécurité, contrôle supplémentaire</t>
  </si>
  <si>
    <t xml:space="preserve">Partager le risque</t>
  </si>
  <si>
    <t xml:space="preserve">Le répartir avec un tiers</t>
  </si>
  <si>
    <t xml:space="preserve">Assurance, second fournisseur, clause contractuelle</t>
  </si>
  <si>
    <t xml:space="preserve">Maintenir le risque sur la base d'une décision éclairée</t>
  </si>
  <si>
    <t xml:space="preserve">Accepter et le noter</t>
  </si>
  <si>
    <t xml:space="preserve">Risque faible dont le traitement coûterait plus cher que l'effet</t>
  </si>
  <si>
    <t xml:space="preserve">Lecture du score</t>
  </si>
  <si>
    <t xml:space="preserve">1 à 2 : accepter et surveiller · 3 à 4 : planifier une action · 6 à 9 : agir en priorité</t>
  </si>
  <si>
    <t xml:space="preserve">Registre des risques (exemple fictif)</t>
  </si>
  <si>
    <t xml:space="preserve">Maintenance</t>
  </si>
  <si>
    <t xml:space="preserve">Parc machines vieillissant sur un poste clé</t>
  </si>
  <si>
    <t xml:space="preserve">Panne d'une machine clé faute de maintenance préventive</t>
  </si>
  <si>
    <t xml:space="preserve">Plan de maintenance préventive, pièces critiques en stock</t>
  </si>
  <si>
    <t xml:space="preserve">Responsable maintenance</t>
  </si>
  <si>
    <t xml:space="preserve">En cours</t>
  </si>
  <si>
    <t xml:space="preserve">Commercial</t>
  </si>
  <si>
    <t xml:space="preserve">Un donneur d’ordre représente une grande part de l’activité</t>
  </si>
  <si>
    <t xml:space="preserve">Perte du principal donneur d'ordre (40 % du chiffre d'affaires)</t>
  </si>
  <si>
    <t xml:space="preserve">Objectif de diversification, suivi trimestriel</t>
  </si>
  <si>
    <t xml:space="preserve">Dirigeant</t>
  </si>
  <si>
    <t xml:space="preserve">Production</t>
  </si>
  <si>
    <t xml:space="preserve">Réglage critique détenu par une seule personne</t>
  </si>
  <si>
    <t xml:space="preserve">Départ du seul régleur capable de régler une machine délicate</t>
  </si>
  <si>
    <t xml:space="preserve">Fiche de réglage, formation d'un suppléant</t>
  </si>
  <si>
    <t xml:space="preserve">Responsable production</t>
  </si>
  <si>
    <t xml:space="preserve">Réalisée</t>
  </si>
  <si>
    <t xml:space="preserve">Efficace</t>
  </si>
  <si>
    <t xml:space="preserve">Contrôle final</t>
  </si>
  <si>
    <t xml:space="preserve">Exigence client sur une cote critique</t>
  </si>
  <si>
    <t xml:space="preserve">Livraison d'une pièce hors tolérance sur une cote critique</t>
  </si>
  <si>
    <t xml:space="preserve">Contrôle final renforcé sur la cote, gabarit dédié</t>
  </si>
  <si>
    <t xml:space="preserve">Responsable qualité</t>
  </si>
  <si>
    <t xml:space="preserve">Achats</t>
  </si>
  <si>
    <t xml:space="preserve">Tensions sur les approvisionnements de matières premières</t>
  </si>
  <si>
    <t xml:space="preserve">Rupture d'approvisionnement d'une matière</t>
  </si>
  <si>
    <t xml:space="preserve">Second fournisseur qualifié</t>
  </si>
  <si>
    <t xml:space="preserve">Responsable achats</t>
  </si>
  <si>
    <t xml:space="preserve">À faire</t>
  </si>
  <si>
    <t xml:space="preserve">Revue de commande</t>
  </si>
  <si>
    <t xml:space="preserve">Exigences client mal comprises à la commande</t>
  </si>
  <si>
    <t xml:space="preserve">Erreur de saisie dans la commande</t>
  </si>
  <si>
    <t xml:space="preserve">Accepté, détecté par la revue de contrat</t>
  </si>
  <si>
    <t xml:space="preserve">Responsable commercial</t>
  </si>
  <si>
    <t xml:space="preserve">Pas encore évaluée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</si>
  <si>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</si>
  <si>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</si>
  <si>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Options de traitement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</si>
</sst>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/mm/yyyy"/>
    <numFmt numFmtId="167" formatCode="0;;\·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8"/>
      <color rgb="FF1A1816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  <fill>
      <patternFill patternType="solid">
        <fgColor rgb="FFFDEFC8"/>
        <bgColor rgb="FFFBE6DF"/>
      </patternFill>
    </fill>
    <fill>
      <patternFill patternType="solid">
        <fgColor rgb="FFFBE6DF"/>
        <bgColor rgb="FFFDEFC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B83E24"/>
      </font>
      <fill>
        <patternFill>
          <bgColor rgb="FFFBE6DF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43.5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30" hidden="false" customHeight="true" outlineLevel="0" collapsed="false">
      <c r="B8" s="4" t="s">
        <v>4</v>
      </c>
    </row>
    <row r="9" customFormat="false" ht="16.5" hidden="false" customHeight="true" outlineLevel="0" collapsed="false">
      <c r="B9" s="4" t="s">
        <v>5</v>
      </c>
    </row>
    <row r="10" customFormat="false" ht="43.5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9.5" hidden="false" customHeight="true" outlineLevel="0" collapsed="false">
      <c r="B14" s="5" t="s">
        <v>9</v>
      </c>
    </row>
    <row r="15" customFormat="false" ht="43.5" hidden="false" customHeight="true" outlineLevel="0" collapsed="false">
      <c r="B15" s="4" t="s">
        <v>10</v>
      </c>
    </row>
    <row r="16" customFormat="false" ht="16.5" hidden="false" customHeight="true" outlineLevel="0" collapsed="false">
      <c r="B16" s="4" t="s">
        <v>11</v>
      </c>
    </row>
    <row r="18" customFormat="false" ht="19.5" hidden="false" customHeight="true" outlineLevel="0" collapsed="false">
      <c r="B18" s="5" t="s">
        <v>12</v>
      </c>
    </row>
    <row r="19" customFormat="false" ht="18" hidden="false" customHeight="true" outlineLevel="0" collapsed="false">
      <c r="B19" s="6" t="s">
        <v>13</v>
      </c>
    </row>
    <row r="20" customFormat="false" ht="18" hidden="false" customHeight="true" outlineLevel="0" collapsed="false">
      <c r="B20" s="7" t="s">
        <v>14</v>
      </c>
    </row>
    <row r="21" customFormat="false" ht="18" hidden="false" customHeight="true" outlineLevel="0" collapsed="false">
      <c r="B21" s="8" t="s">
        <v>15</v>
      </c>
    </row>
    <row r="23" customFormat="false" ht="19.5" hidden="false" customHeight="true" outlineLevel="0" collapsed="false">
      <c r="B23" s="5" t="s">
        <v>16</v>
      </c>
    </row>
    <row r="24" customFormat="false" ht="16.5" hidden="false" customHeight="true" outlineLevel="0" collapsed="false">
      <c r="B24" s="4" t="s">
        <v>17</v>
      </c>
    </row>
    <row r="25" customFormat="false" ht="16.5" hidden="false" customHeight="true" outlineLevel="0" collapsed="false">
      <c r="B25" s="4" t="s">
        <v>18</v>
      </c>
    </row>
    <row r="26" customFormat="false" ht="16.5" hidden="false" customHeight="true" outlineLevel="0" collapsed="false">
      <c r="B26" s="4" t="s">
        <v>19</v>
      </c>
    </row>
    <row r="27" customFormat="false" ht="16.5" hidden="false" customHeight="true" outlineLevel="0" collapsed="false">
      <c r="B27" s="4" t="s">
        <v>20</v>
      </c>
    </row>
    <row r="28" customFormat="false" ht="16.5" hidden="false" customHeight="true" outlineLevel="0" collapsed="false">
      <c r="B28" s="4" t="s">
        <v>21</v>
      </c>
    </row>
    <row r="30" customFormat="false" ht="19.5" hidden="false" customHeight="true" outlineLevel="0" collapsed="false">
      <c r="B30" s="5" t="s">
        <v>22</v>
      </c>
    </row>
    <row r="31" customFormat="false" ht="16.5" hidden="false" customHeight="true" outlineLevel="0" collapsed="false">
      <c r="B31" s="4" t="s">
        <v>23</v>
      </c>
    </row>
    <row r="33" customFormat="false" ht="30" hidden="false" customHeight="true" outlineLevel="0" collapsed="false">
      <c r="B33" s="9" t="s">
        <v>24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O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28"/>
    <col collapsed="false" customWidth="true" hidden="false" outlineLevel="0" max="4" min="4" style="0" width="42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26"/>
    <col collapsed="false" customWidth="true" hidden="false" outlineLevel="0" max="10" min="10" style="0" width="38"/>
    <col collapsed="false" customWidth="true" hidden="false" outlineLevel="0" max="11" min="11" style="0" width="16"/>
    <col collapsed="false" customWidth="true" hidden="false" outlineLevel="0" max="13" min="12" style="0" width="12"/>
    <col collapsed="false" customWidth="true" hidden="false" outlineLevel="0" max="14" min="14" style="0" width="13"/>
    <col collapsed="false" customWidth="true" hidden="false" outlineLevel="0" max="15" min="15" style="0" width="16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5.5" hidden="false" customHeight="true" outlineLevel="0" collapsed="false">
      <c r="A2" s="3" t="s">
        <v>25</v>
      </c>
    </row>
    <row r="3" customFormat="false" ht="15" hidden="false" customHeight="false" outlineLevel="0" collapsed="false">
      <c r="A3" s="10" t="s">
        <v>26</v>
      </c>
    </row>
    <row r="4" customFormat="false" ht="18" hidden="false" customHeight="true" outlineLevel="0" collapsed="false">
      <c r="B4" s="11" t="s">
        <v>27</v>
      </c>
      <c r="C4" s="12" t="n">
        <f aca="false">COUNTA(D11:D30)</f>
        <v>0</v>
      </c>
    </row>
    <row r="5" customFormat="false" ht="30" hidden="false" customHeight="true" outlineLevel="0" collapsed="false">
      <c r="B5" s="11" t="s">
        <v>28</v>
      </c>
      <c r="C5" s="12" t="n">
        <f aca="false">COUNTIF(H11:H30,"Prioritaire")</f>
        <v>0</v>
      </c>
    </row>
    <row r="6" customFormat="false" ht="30" hidden="false" customHeight="true" outlineLevel="0" collapsed="false">
      <c r="B6" s="11" t="s">
        <v>29</v>
      </c>
      <c r="C6" s="12" t="n">
        <f aca="false">COUNTIF(H11:H30,"Planifier")</f>
        <v>0</v>
      </c>
    </row>
    <row r="7" customFormat="false" ht="30" hidden="false" customHeight="true" outlineLevel="0" collapsed="false">
      <c r="B7" s="11" t="s">
        <v>30</v>
      </c>
      <c r="C7" s="12" t="n">
        <f aca="false">COUNTIF(H11:H30,"Accepter")</f>
        <v>0</v>
      </c>
    </row>
    <row r="8" customFormat="false" ht="30" hidden="false" customHeight="true" outlineLevel="0" collapsed="false">
      <c r="B8" s="11" t="s">
        <v>31</v>
      </c>
      <c r="C8" s="12" t="n">
        <f aca="false">SUMPRODUCT((D11:D30&lt;&gt;"")*(I11:I30=""))</f>
        <v>0</v>
      </c>
    </row>
    <row r="10" customFormat="false" ht="33.75" hidden="false" customHeight="true" outlineLevel="0" collapsed="false">
      <c r="A10" s="13" t="s">
        <v>32</v>
      </c>
      <c r="B10" s="13" t="s">
        <v>33</v>
      </c>
      <c r="C10" s="13" t="s">
        <v>34</v>
      </c>
      <c r="D10" s="13" t="s">
        <v>35</v>
      </c>
      <c r="E10" s="13" t="s">
        <v>36</v>
      </c>
      <c r="F10" s="13" t="s">
        <v>37</v>
      </c>
      <c r="G10" s="13" t="s">
        <v>38</v>
      </c>
      <c r="H10" s="13" t="s">
        <v>39</v>
      </c>
      <c r="I10" s="13" t="s">
        <v>40</v>
      </c>
      <c r="J10" s="13" t="s">
        <v>41</v>
      </c>
      <c r="K10" s="13" t="s">
        <v>42</v>
      </c>
      <c r="L10" s="13" t="s">
        <v>43</v>
      </c>
      <c r="M10" s="13" t="s">
        <v>44</v>
      </c>
      <c r="N10" s="13" t="s">
        <v>45</v>
      </c>
      <c r="O10" s="13" t="s">
        <v>46</v>
      </c>
    </row>
    <row r="11" customFormat="false" ht="18" hidden="false" customHeight="true" outlineLevel="0" collapsed="false">
      <c r="A11" s="14" t="n">
        <v>1</v>
      </c>
      <c r="B11" s="15"/>
      <c r="C11" s="15"/>
      <c r="D11" s="15"/>
      <c r="E11" s="16"/>
      <c r="F11" s="16"/>
      <c r="G11" s="17" t="str">
        <f aca="false">IF(OR(E11="",F11=""),"",E11*F11)</f>
        <v/>
      </c>
      <c r="H11" s="17" t="str">
        <f aca="false">IF(G11="","",IF(G11&lt;=2,"Accepter",IF(G11&lt;=4,"Planifier","Prioritaire")))</f>
        <v/>
      </c>
      <c r="I11" s="15"/>
      <c r="J11" s="15"/>
      <c r="K11" s="15"/>
      <c r="L11" s="18"/>
      <c r="M11" s="16"/>
      <c r="N11" s="18"/>
      <c r="O11" s="16"/>
    </row>
    <row r="12" customFormat="false" ht="18" hidden="false" customHeight="true" outlineLevel="0" collapsed="false">
      <c r="A12" s="14" t="n">
        <v>2</v>
      </c>
      <c r="B12" s="15"/>
      <c r="C12" s="15"/>
      <c r="D12" s="15"/>
      <c r="E12" s="16"/>
      <c r="F12" s="16"/>
      <c r="G12" s="17" t="str">
        <f aca="false">IF(OR(E12="",F12=""),"",E12*F12)</f>
        <v/>
      </c>
      <c r="H12" s="17" t="str">
        <f aca="false">IF(G12="","",IF(G12&lt;=2,"Accepter",IF(G12&lt;=4,"Planifier","Prioritaire")))</f>
        <v/>
      </c>
      <c r="I12" s="15"/>
      <c r="J12" s="15"/>
      <c r="K12" s="15"/>
      <c r="L12" s="18"/>
      <c r="M12" s="16"/>
      <c r="N12" s="18"/>
      <c r="O12" s="16"/>
    </row>
    <row r="13" customFormat="false" ht="18" hidden="false" customHeight="true" outlineLevel="0" collapsed="false">
      <c r="A13" s="14" t="n">
        <v>3</v>
      </c>
      <c r="B13" s="15"/>
      <c r="C13" s="15"/>
      <c r="D13" s="15"/>
      <c r="E13" s="16"/>
      <c r="F13" s="16"/>
      <c r="G13" s="17" t="str">
        <f aca="false">IF(OR(E13="",F13=""),"",E13*F13)</f>
        <v/>
      </c>
      <c r="H13" s="17" t="str">
        <f aca="false">IF(G13="","",IF(G13&lt;=2,"Accepter",IF(G13&lt;=4,"Planifier","Prioritaire")))</f>
        <v/>
      </c>
      <c r="I13" s="15"/>
      <c r="J13" s="15"/>
      <c r="K13" s="15"/>
      <c r="L13" s="18"/>
      <c r="M13" s="16"/>
      <c r="N13" s="18"/>
      <c r="O13" s="16"/>
    </row>
    <row r="14" customFormat="false" ht="18" hidden="false" customHeight="true" outlineLevel="0" collapsed="false">
      <c r="A14" s="14" t="n">
        <v>4</v>
      </c>
      <c r="B14" s="15"/>
      <c r="C14" s="15"/>
      <c r="D14" s="15"/>
      <c r="E14" s="16"/>
      <c r="F14" s="16"/>
      <c r="G14" s="17" t="str">
        <f aca="false">IF(OR(E14="",F14=""),"",E14*F14)</f>
        <v/>
      </c>
      <c r="H14" s="17" t="str">
        <f aca="false">IF(G14="","",IF(G14&lt;=2,"Accepter",IF(G14&lt;=4,"Planifier","Prioritaire")))</f>
        <v/>
      </c>
      <c r="I14" s="15"/>
      <c r="J14" s="15"/>
      <c r="K14" s="15"/>
      <c r="L14" s="18"/>
      <c r="M14" s="16"/>
      <c r="N14" s="18"/>
      <c r="O14" s="16"/>
    </row>
    <row r="15" customFormat="false" ht="18" hidden="false" customHeight="true" outlineLevel="0" collapsed="false">
      <c r="A15" s="14" t="n">
        <v>5</v>
      </c>
      <c r="B15" s="15"/>
      <c r="C15" s="15"/>
      <c r="D15" s="15"/>
      <c r="E15" s="16"/>
      <c r="F15" s="16"/>
      <c r="G15" s="17" t="str">
        <f aca="false">IF(OR(E15="",F15=""),"",E15*F15)</f>
        <v/>
      </c>
      <c r="H15" s="17" t="str">
        <f aca="false">IF(G15="","",IF(G15&lt;=2,"Accepter",IF(G15&lt;=4,"Planifier","Prioritaire")))</f>
        <v/>
      </c>
      <c r="I15" s="15"/>
      <c r="J15" s="15"/>
      <c r="K15" s="15"/>
      <c r="L15" s="18"/>
      <c r="M15" s="16"/>
      <c r="N15" s="18"/>
      <c r="O15" s="16"/>
    </row>
    <row r="16" customFormat="false" ht="18" hidden="false" customHeight="true" outlineLevel="0" collapsed="false">
      <c r="A16" s="14" t="n">
        <v>6</v>
      </c>
      <c r="B16" s="15"/>
      <c r="C16" s="15"/>
      <c r="D16" s="15"/>
      <c r="E16" s="16"/>
      <c r="F16" s="16"/>
      <c r="G16" s="17" t="str">
        <f aca="false">IF(OR(E16="",F16=""),"",E16*F16)</f>
        <v/>
      </c>
      <c r="H16" s="17" t="str">
        <f aca="false">IF(G16="","",IF(G16&lt;=2,"Accepter",IF(G16&lt;=4,"Planifier","Prioritaire")))</f>
        <v/>
      </c>
      <c r="I16" s="15"/>
      <c r="J16" s="15"/>
      <c r="K16" s="15"/>
      <c r="L16" s="18"/>
      <c r="M16" s="16"/>
      <c r="N16" s="18"/>
      <c r="O16" s="16"/>
    </row>
    <row r="17" customFormat="false" ht="18" hidden="false" customHeight="true" outlineLevel="0" collapsed="false">
      <c r="A17" s="14" t="n">
        <v>7</v>
      </c>
      <c r="B17" s="15"/>
      <c r="C17" s="15"/>
      <c r="D17" s="15"/>
      <c r="E17" s="16"/>
      <c r="F17" s="16"/>
      <c r="G17" s="17" t="str">
        <f aca="false">IF(OR(E17="",F17=""),"",E17*F17)</f>
        <v/>
      </c>
      <c r="H17" s="17" t="str">
        <f aca="false">IF(G17="","",IF(G17&lt;=2,"Accepter",IF(G17&lt;=4,"Planifier","Prioritaire")))</f>
        <v/>
      </c>
      <c r="I17" s="15"/>
      <c r="J17" s="15"/>
      <c r="K17" s="15"/>
      <c r="L17" s="18"/>
      <c r="M17" s="16"/>
      <c r="N17" s="18"/>
      <c r="O17" s="16"/>
    </row>
    <row r="18" customFormat="false" ht="18" hidden="false" customHeight="true" outlineLevel="0" collapsed="false">
      <c r="A18" s="14" t="n">
        <v>8</v>
      </c>
      <c r="B18" s="15"/>
      <c r="C18" s="15"/>
      <c r="D18" s="15"/>
      <c r="E18" s="16"/>
      <c r="F18" s="16"/>
      <c r="G18" s="17" t="str">
        <f aca="false">IF(OR(E18="",F18=""),"",E18*F18)</f>
        <v/>
      </c>
      <c r="H18" s="17" t="str">
        <f aca="false">IF(G18="","",IF(G18&lt;=2,"Accepter",IF(G18&lt;=4,"Planifier","Prioritaire")))</f>
        <v/>
      </c>
      <c r="I18" s="15"/>
      <c r="J18" s="15"/>
      <c r="K18" s="15"/>
      <c r="L18" s="18"/>
      <c r="M18" s="16"/>
      <c r="N18" s="18"/>
      <c r="O18" s="16"/>
    </row>
    <row r="19" customFormat="false" ht="18" hidden="false" customHeight="true" outlineLevel="0" collapsed="false">
      <c r="A19" s="14" t="n">
        <v>9</v>
      </c>
      <c r="B19" s="15"/>
      <c r="C19" s="15"/>
      <c r="D19" s="15"/>
      <c r="E19" s="16"/>
      <c r="F19" s="16"/>
      <c r="G19" s="17" t="str">
        <f aca="false">IF(OR(E19="",F19=""),"",E19*F19)</f>
        <v/>
      </c>
      <c r="H19" s="17" t="str">
        <f aca="false">IF(G19="","",IF(G19&lt;=2,"Accepter",IF(G19&lt;=4,"Planifier","Prioritaire")))</f>
        <v/>
      </c>
      <c r="I19" s="15"/>
      <c r="J19" s="15"/>
      <c r="K19" s="15"/>
      <c r="L19" s="18"/>
      <c r="M19" s="16"/>
      <c r="N19" s="18"/>
      <c r="O19" s="16"/>
    </row>
    <row r="20" customFormat="false" ht="18" hidden="false" customHeight="true" outlineLevel="0" collapsed="false">
      <c r="A20" s="14" t="n">
        <v>10</v>
      </c>
      <c r="B20" s="15"/>
      <c r="C20" s="15"/>
      <c r="D20" s="15"/>
      <c r="E20" s="16"/>
      <c r="F20" s="16"/>
      <c r="G20" s="17" t="str">
        <f aca="false">IF(OR(E20="",F20=""),"",E20*F20)</f>
        <v/>
      </c>
      <c r="H20" s="17" t="str">
        <f aca="false">IF(G20="","",IF(G20&lt;=2,"Accepter",IF(G20&lt;=4,"Planifier","Prioritaire")))</f>
        <v/>
      </c>
      <c r="I20" s="15"/>
      <c r="J20" s="15"/>
      <c r="K20" s="15"/>
      <c r="L20" s="18"/>
      <c r="M20" s="16"/>
      <c r="N20" s="18"/>
      <c r="O20" s="16"/>
    </row>
    <row r="21" customFormat="false" ht="18" hidden="false" customHeight="true" outlineLevel="0" collapsed="false">
      <c r="A21" s="14" t="n">
        <v>11</v>
      </c>
      <c r="B21" s="15"/>
      <c r="C21" s="15"/>
      <c r="D21" s="15"/>
      <c r="E21" s="16"/>
      <c r="F21" s="16"/>
      <c r="G21" s="17" t="str">
        <f aca="false">IF(OR(E21="",F21=""),"",E21*F21)</f>
        <v/>
      </c>
      <c r="H21" s="17" t="str">
        <f aca="false">IF(G21="","",IF(G21&lt;=2,"Accepter",IF(G21&lt;=4,"Planifier","Prioritaire")))</f>
        <v/>
      </c>
      <c r="I21" s="15"/>
      <c r="J21" s="15"/>
      <c r="K21" s="15"/>
      <c r="L21" s="18"/>
      <c r="M21" s="16"/>
      <c r="N21" s="18"/>
      <c r="O21" s="16"/>
    </row>
    <row r="22" customFormat="false" ht="18" hidden="false" customHeight="true" outlineLevel="0" collapsed="false">
      <c r="A22" s="14" t="n">
        <v>12</v>
      </c>
      <c r="B22" s="15"/>
      <c r="C22" s="15"/>
      <c r="D22" s="15"/>
      <c r="E22" s="16"/>
      <c r="F22" s="16"/>
      <c r="G22" s="17" t="str">
        <f aca="false">IF(OR(E22="",F22=""),"",E22*F22)</f>
        <v/>
      </c>
      <c r="H22" s="17" t="str">
        <f aca="false">IF(G22="","",IF(G22&lt;=2,"Accepter",IF(G22&lt;=4,"Planifier","Prioritaire")))</f>
        <v/>
      </c>
      <c r="I22" s="15"/>
      <c r="J22" s="15"/>
      <c r="K22" s="15"/>
      <c r="L22" s="18"/>
      <c r="M22" s="16"/>
      <c r="N22" s="18"/>
      <c r="O22" s="16"/>
    </row>
    <row r="23" customFormat="false" ht="18" hidden="false" customHeight="true" outlineLevel="0" collapsed="false">
      <c r="A23" s="14" t="n">
        <v>13</v>
      </c>
      <c r="B23" s="15"/>
      <c r="C23" s="15"/>
      <c r="D23" s="15"/>
      <c r="E23" s="16"/>
      <c r="F23" s="16"/>
      <c r="G23" s="17" t="str">
        <f aca="false">IF(OR(E23="",F23=""),"",E23*F23)</f>
        <v/>
      </c>
      <c r="H23" s="17" t="str">
        <f aca="false">IF(G23="","",IF(G23&lt;=2,"Accepter",IF(G23&lt;=4,"Planifier","Prioritaire")))</f>
        <v/>
      </c>
      <c r="I23" s="15"/>
      <c r="J23" s="15"/>
      <c r="K23" s="15"/>
      <c r="L23" s="18"/>
      <c r="M23" s="16"/>
      <c r="N23" s="18"/>
      <c r="O23" s="16"/>
    </row>
    <row r="24" customFormat="false" ht="18" hidden="false" customHeight="true" outlineLevel="0" collapsed="false">
      <c r="A24" s="14" t="n">
        <v>14</v>
      </c>
      <c r="B24" s="15"/>
      <c r="C24" s="15"/>
      <c r="D24" s="15"/>
      <c r="E24" s="16"/>
      <c r="F24" s="16"/>
      <c r="G24" s="17" t="str">
        <f aca="false">IF(OR(E24="",F24=""),"",E24*F24)</f>
        <v/>
      </c>
      <c r="H24" s="17" t="str">
        <f aca="false">IF(G24="","",IF(G24&lt;=2,"Accepter",IF(G24&lt;=4,"Planifier","Prioritaire")))</f>
        <v/>
      </c>
      <c r="I24" s="15"/>
      <c r="J24" s="15"/>
      <c r="K24" s="15"/>
      <c r="L24" s="18"/>
      <c r="M24" s="16"/>
      <c r="N24" s="18"/>
      <c r="O24" s="16"/>
    </row>
    <row r="25" customFormat="false" ht="18" hidden="false" customHeight="true" outlineLevel="0" collapsed="false">
      <c r="A25" s="14" t="n">
        <v>15</v>
      </c>
      <c r="B25" s="15"/>
      <c r="C25" s="15"/>
      <c r="D25" s="15"/>
      <c r="E25" s="16"/>
      <c r="F25" s="16"/>
      <c r="G25" s="17" t="str">
        <f aca="false">IF(OR(E25="",F25=""),"",E25*F25)</f>
        <v/>
      </c>
      <c r="H25" s="17" t="str">
        <f aca="false">IF(G25="","",IF(G25&lt;=2,"Accepter",IF(G25&lt;=4,"Planifier","Prioritaire")))</f>
        <v/>
      </c>
      <c r="I25" s="15"/>
      <c r="J25" s="15"/>
      <c r="K25" s="15"/>
      <c r="L25" s="18"/>
      <c r="M25" s="16"/>
      <c r="N25" s="18"/>
      <c r="O25" s="16"/>
    </row>
    <row r="26" customFormat="false" ht="18" hidden="false" customHeight="true" outlineLevel="0" collapsed="false">
      <c r="A26" s="14" t="n">
        <v>16</v>
      </c>
      <c r="B26" s="15"/>
      <c r="C26" s="15"/>
      <c r="D26" s="15"/>
      <c r="E26" s="16"/>
      <c r="F26" s="16"/>
      <c r="G26" s="17" t="str">
        <f aca="false">IF(OR(E26="",F26=""),"",E26*F26)</f>
        <v/>
      </c>
      <c r="H26" s="17" t="str">
        <f aca="false">IF(G26="","",IF(G26&lt;=2,"Accepter",IF(G26&lt;=4,"Planifier","Prioritaire")))</f>
        <v/>
      </c>
      <c r="I26" s="15"/>
      <c r="J26" s="15"/>
      <c r="K26" s="15"/>
      <c r="L26" s="18"/>
      <c r="M26" s="16"/>
      <c r="N26" s="18"/>
      <c r="O26" s="16"/>
    </row>
    <row r="27" customFormat="false" ht="18" hidden="false" customHeight="true" outlineLevel="0" collapsed="false">
      <c r="A27" s="14" t="n">
        <v>17</v>
      </c>
      <c r="B27" s="15"/>
      <c r="C27" s="15"/>
      <c r="D27" s="15"/>
      <c r="E27" s="16"/>
      <c r="F27" s="16"/>
      <c r="G27" s="17" t="str">
        <f aca="false">IF(OR(E27="",F27=""),"",E27*F27)</f>
        <v/>
      </c>
      <c r="H27" s="17" t="str">
        <f aca="false">IF(G27="","",IF(G27&lt;=2,"Accepter",IF(G27&lt;=4,"Planifier","Prioritaire")))</f>
        <v/>
      </c>
      <c r="I27" s="15"/>
      <c r="J27" s="15"/>
      <c r="K27" s="15"/>
      <c r="L27" s="18"/>
      <c r="M27" s="16"/>
      <c r="N27" s="18"/>
      <c r="O27" s="16"/>
    </row>
    <row r="28" customFormat="false" ht="18" hidden="false" customHeight="true" outlineLevel="0" collapsed="false">
      <c r="A28" s="14" t="n">
        <v>18</v>
      </c>
      <c r="B28" s="15"/>
      <c r="C28" s="15"/>
      <c r="D28" s="15"/>
      <c r="E28" s="16"/>
      <c r="F28" s="16"/>
      <c r="G28" s="17" t="str">
        <f aca="false">IF(OR(E28="",F28=""),"",E28*F28)</f>
        <v/>
      </c>
      <c r="H28" s="17" t="str">
        <f aca="false">IF(G28="","",IF(G28&lt;=2,"Accepter",IF(G28&lt;=4,"Planifier","Prioritaire")))</f>
        <v/>
      </c>
      <c r="I28" s="15"/>
      <c r="J28" s="15"/>
      <c r="K28" s="15"/>
      <c r="L28" s="18"/>
      <c r="M28" s="16"/>
      <c r="N28" s="18"/>
      <c r="O28" s="16"/>
    </row>
    <row r="29" customFormat="false" ht="18" hidden="false" customHeight="true" outlineLevel="0" collapsed="false">
      <c r="A29" s="14" t="n">
        <v>19</v>
      </c>
      <c r="B29" s="15"/>
      <c r="C29" s="15"/>
      <c r="D29" s="15"/>
      <c r="E29" s="16"/>
      <c r="F29" s="16"/>
      <c r="G29" s="17" t="str">
        <f aca="false">IF(OR(E29="",F29=""),"",E29*F29)</f>
        <v/>
      </c>
      <c r="H29" s="17" t="str">
        <f aca="false">IF(G29="","",IF(G29&lt;=2,"Accepter",IF(G29&lt;=4,"Planifier","Prioritaire")))</f>
        <v/>
      </c>
      <c r="I29" s="15"/>
      <c r="J29" s="15"/>
      <c r="K29" s="15"/>
      <c r="L29" s="18"/>
      <c r="M29" s="16"/>
      <c r="N29" s="18"/>
      <c r="O29" s="16"/>
    </row>
    <row r="30" customFormat="false" ht="18" hidden="false" customHeight="true" outlineLevel="0" collapsed="false">
      <c r="A30" s="14" t="n">
        <v>20</v>
      </c>
      <c r="B30" s="15"/>
      <c r="C30" s="15"/>
      <c r="D30" s="15"/>
      <c r="E30" s="16"/>
      <c r="F30" s="16"/>
      <c r="G30" s="17" t="str">
        <f aca="false">IF(OR(E30="",F30=""),"",E30*F30)</f>
        <v/>
      </c>
      <c r="H30" s="17" t="str">
        <f aca="false">IF(G30="","",IF(G30&lt;=2,"Accepter",IF(G30&lt;=4,"Planifier","Prioritaire")))</f>
        <v/>
      </c>
      <c r="I30" s="15"/>
      <c r="J30" s="15"/>
      <c r="K30" s="15"/>
      <c r="L30" s="18"/>
      <c r="M30" s="16"/>
      <c r="N30" s="18"/>
      <c r="O30" s="16"/>
    </row>
  </sheetData>
  <conditionalFormatting sqref="G11:H30">
    <cfRule type="expression" priority="2" aboveAverage="0" equalAverage="0" bottom="0" percent="0" rank="0" text="" dxfId="0">
      <formula>$H11="Prioritaire"</formula>
    </cfRule>
    <cfRule type="expression" priority="3" aboveAverage="0" equalAverage="0" bottom="0" percent="0" rank="0" text="" dxfId="1">
      <formula>$H11="Planifier"</formula>
    </cfRule>
    <cfRule type="expression" priority="4" aboveAverage="0" equalAverage="0" bottom="0" percent="0" rank="0" text="" dxfId="2">
      <formula>$H11="Accepter"</formula>
    </cfRule>
  </conditionalFormatting>
  <conditionalFormatting sqref="I11:I30">
    <cfRule type="expression" priority="5" aboveAverage="0" equalAverage="0" bottom="0" percent="0" rank="0" text="" dxfId="3">
      <formula>AND($D11&lt;&gt;"",$I11="")</formula>
    </cfRule>
  </conditionalFormatting>
  <dataValidations count="4">
    <dataValidation allowBlank="true" errorStyle="stop" operator="between" showDropDown="false" showErrorMessage="false" showInputMessage="false" sqref="E11:F30" type="list">
      <formula1>"1,2,3"</formula1>
      <formula2>0</formula2>
    </dataValidation>
    <dataValidation allowBlank="true" errorStyle="stop" operator="between" showDropDown="false" showErrorMessage="false" showInputMessage="false" sqref="I11:I30" type="list">
      <formula1>Listes!$A$4:$A$9</formula1>
      <formula2>0</formula2>
    </dataValidation>
    <dataValidation allowBlank="true" errorStyle="stop" operator="between" showDropDown="false" showErrorMessage="false" showInputMessage="false" sqref="M11:M30" type="list">
      <formula1>"À faire,En cours,Réalisée"</formula1>
      <formula2>0</formula2>
    </dataValidation>
    <dataValidation allowBlank="true" errorStyle="stop" operator="between" showDropDown="false" showErrorMessage="false" showInputMessage="false" sqref="O11:O30" type="list">
      <formula1>"Efficace,À reprendre,Pas encore évaluée"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4" min="2" style="0" width="22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47</v>
      </c>
    </row>
    <row r="3" customFormat="false" ht="15" hidden="false" customHeight="false" outlineLevel="0" collapsed="false">
      <c r="A3" s="10" t="s">
        <v>48</v>
      </c>
    </row>
    <row r="5" customFormat="false" ht="30" hidden="false" customHeight="true" outlineLevel="0" collapsed="false">
      <c r="A5" s="19"/>
      <c r="B5" s="13" t="s">
        <v>49</v>
      </c>
      <c r="C5" s="13" t="s">
        <v>50</v>
      </c>
      <c r="D5" s="13" t="s">
        <v>51</v>
      </c>
    </row>
    <row r="6" customFormat="false" ht="69.75" hidden="false" customHeight="true" outlineLevel="0" collapsed="false">
      <c r="A6" s="13" t="s">
        <v>52</v>
      </c>
      <c r="B6" s="20" t="n">
        <f aca="false">COUNTIFS(Registre!$E$11:$E$30,3,Registre!$F$11:$F$30,1)</f>
        <v>0</v>
      </c>
      <c r="C6" s="21" t="n">
        <f aca="false">COUNTIFS(Registre!$E$11:$E$30,3,Registre!$F$11:$F$30,2)</f>
        <v>0</v>
      </c>
      <c r="D6" s="21" t="n">
        <f aca="false">COUNTIFS(Registre!$E$11:$E$30,3,Registre!$F$11:$F$30,3)</f>
        <v>0</v>
      </c>
    </row>
    <row r="7" customFormat="false" ht="69.75" hidden="false" customHeight="true" outlineLevel="0" collapsed="false">
      <c r="A7" s="13" t="s">
        <v>53</v>
      </c>
      <c r="B7" s="22" t="n">
        <f aca="false">COUNTIFS(Registre!$E$11:$E$30,2,Registre!$F$11:$F$30,1)</f>
        <v>0</v>
      </c>
      <c r="C7" s="20" t="n">
        <f aca="false">COUNTIFS(Registre!$E$11:$E$30,2,Registre!$F$11:$F$30,2)</f>
        <v>0</v>
      </c>
      <c r="D7" s="21" t="n">
        <f aca="false">COUNTIFS(Registre!$E$11:$E$30,2,Registre!$F$11:$F$30,3)</f>
        <v>0</v>
      </c>
    </row>
    <row r="8" customFormat="false" ht="69.75" hidden="false" customHeight="true" outlineLevel="0" collapsed="false">
      <c r="A8" s="13" t="s">
        <v>54</v>
      </c>
      <c r="B8" s="22" t="n">
        <f aca="false">COUNTIFS(Registre!$E$11:$E$30,1,Registre!$F$11:$F$30,1)</f>
        <v>0</v>
      </c>
      <c r="C8" s="22" t="n">
        <f aca="false">COUNTIFS(Registre!$E$11:$E$30,1,Registre!$F$11:$F$30,2)</f>
        <v>0</v>
      </c>
      <c r="D8" s="20" t="n">
        <f aca="false">COUNTIFS(Registre!$E$11:$E$30,1,Registre!$F$11:$F$30,3)</f>
        <v>0</v>
      </c>
    </row>
    <row r="10" customFormat="false" ht="33.75" hidden="false" customHeight="true" outlineLevel="0" collapsed="false">
      <c r="A10" s="11" t="s">
        <v>55</v>
      </c>
      <c r="B10" s="23" t="s">
        <v>56</v>
      </c>
      <c r="C10" s="23"/>
      <c r="D10" s="23"/>
    </row>
  </sheetData>
  <mergeCells count="1">
    <mergeCell ref="B10:D10"/>
  </mergeCell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6"/>
    <col collapsed="false" customWidth="true" hidden="false" outlineLevel="0" max="3" min="3" style="0" width="58"/>
  </cols>
  <sheetData>
    <row r="1" customFormat="false" ht="21.75" hidden="false" customHeight="true" outlineLevel="0" collapsed="false">
      <c r="A1" s="1" t="s">
        <v>0</v>
      </c>
      <c r="B1" s="2"/>
      <c r="C1" s="2"/>
      <c r="D1" s="2"/>
    </row>
    <row r="2" customFormat="false" ht="25.5" hidden="false" customHeight="true" outlineLevel="0" collapsed="false">
      <c r="A2" s="3" t="s">
        <v>57</v>
      </c>
    </row>
    <row r="3" customFormat="false" ht="15" hidden="false" customHeight="false" outlineLevel="0" collapsed="false">
      <c r="A3" s="10" t="s">
        <v>58</v>
      </c>
    </row>
    <row r="5" customFormat="false" ht="33.75" hidden="false" customHeight="true" outlineLevel="0" collapsed="false">
      <c r="A5" s="13" t="s">
        <v>59</v>
      </c>
      <c r="B5" s="13" t="s">
        <v>60</v>
      </c>
      <c r="C5" s="13" t="s">
        <v>61</v>
      </c>
    </row>
    <row r="6" customFormat="false" ht="18" hidden="false" customHeight="true" outlineLevel="0" collapsed="false">
      <c r="A6" s="14" t="s">
        <v>62</v>
      </c>
      <c r="B6" s="15" t="s">
        <v>63</v>
      </c>
      <c r="C6" s="15" t="s">
        <v>64</v>
      </c>
    </row>
    <row r="7" customFormat="false" ht="18" hidden="false" customHeight="true" outlineLevel="0" collapsed="false">
      <c r="A7" s="14" t="s">
        <v>65</v>
      </c>
      <c r="B7" s="15" t="s">
        <v>66</v>
      </c>
      <c r="C7" s="15" t="s">
        <v>67</v>
      </c>
    </row>
    <row r="8" customFormat="false" ht="18" hidden="false" customHeight="true" outlineLevel="0" collapsed="false">
      <c r="A8" s="14" t="s">
        <v>68</v>
      </c>
      <c r="B8" s="15" t="s">
        <v>69</v>
      </c>
      <c r="C8" s="15" t="s">
        <v>70</v>
      </c>
    </row>
    <row r="11" customFormat="false" ht="33.75" hidden="false" customHeight="true" outlineLevel="0" collapsed="false">
      <c r="A11" s="13" t="s">
        <v>71</v>
      </c>
      <c r="B11" s="13" t="s">
        <v>72</v>
      </c>
      <c r="C11" s="13" t="s">
        <v>73</v>
      </c>
    </row>
    <row r="12" customFormat="false" ht="18" hidden="false" customHeight="true" outlineLevel="0" collapsed="false">
      <c r="A12" s="23" t="s">
        <v>74</v>
      </c>
      <c r="B12" s="15" t="s">
        <v>75</v>
      </c>
      <c r="C12" s="15" t="s">
        <v>76</v>
      </c>
    </row>
    <row r="13" customFormat="false" ht="30.75" hidden="false" customHeight="true" outlineLevel="0" collapsed="false">
      <c r="A13" s="23" t="s">
        <v>77</v>
      </c>
      <c r="B13" s="15" t="s">
        <v>78</v>
      </c>
      <c r="C13" s="15" t="s">
        <v>79</v>
      </c>
    </row>
    <row r="14" customFormat="false" ht="18" hidden="false" customHeight="true" outlineLevel="0" collapsed="false">
      <c r="A14" s="23" t="s">
        <v>80</v>
      </c>
      <c r="B14" s="15" t="s">
        <v>81</v>
      </c>
      <c r="C14" s="15" t="s">
        <v>82</v>
      </c>
    </row>
    <row r="15" customFormat="false" ht="30.75" hidden="false" customHeight="true" outlineLevel="0" collapsed="false">
      <c r="A15" s="23" t="s">
        <v>83</v>
      </c>
      <c r="B15" s="15" t="s">
        <v>84</v>
      </c>
      <c r="C15" s="15" t="s">
        <v>85</v>
      </c>
    </row>
    <row r="16" customFormat="false" ht="18" hidden="false" customHeight="true" outlineLevel="0" collapsed="false">
      <c r="A16" s="23" t="s">
        <v>86</v>
      </c>
      <c r="B16" s="15" t="s">
        <v>87</v>
      </c>
      <c r="C16" s="15" t="s">
        <v>88</v>
      </c>
    </row>
    <row r="17" customFormat="false" ht="30.75" hidden="false" customHeight="true" outlineLevel="0" collapsed="false">
      <c r="A17" s="23" t="s">
        <v>89</v>
      </c>
      <c r="B17" s="15" t="s">
        <v>90</v>
      </c>
      <c r="C17" s="15" t="s">
        <v>91</v>
      </c>
    </row>
    <row r="19" customFormat="false" ht="19.5" hidden="false" customHeight="true" outlineLevel="0" collapsed="false">
      <c r="A19" s="11" t="s">
        <v>92</v>
      </c>
      <c r="B19" s="15" t="s">
        <v>93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O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28"/>
    <col collapsed="false" customWidth="true" hidden="false" outlineLevel="0" max="4" min="4" style="0" width="42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26"/>
    <col collapsed="false" customWidth="true" hidden="false" outlineLevel="0" max="10" min="10" style="0" width="38"/>
    <col collapsed="false" customWidth="true" hidden="false" outlineLevel="0" max="11" min="11" style="0" width="16"/>
    <col collapsed="false" customWidth="true" hidden="false" outlineLevel="0" max="13" min="12" style="0" width="12"/>
    <col collapsed="false" customWidth="true" hidden="false" outlineLevel="0" max="14" min="14" style="0" width="13"/>
    <col collapsed="false" customWidth="true" hidden="false" outlineLevel="0" max="15" min="15" style="0" width="16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5.5" hidden="false" customHeight="true" outlineLevel="0" collapsed="false">
      <c r="A2" s="3" t="s">
        <v>94</v>
      </c>
    </row>
    <row r="3" customFormat="false" ht="15" hidden="false" customHeight="false" outlineLevel="0" collapsed="false">
      <c r="A3" s="10" t="s">
        <v>26</v>
      </c>
    </row>
    <row r="4" customFormat="false" ht="18" hidden="false" customHeight="true" outlineLevel="0" collapsed="false">
      <c r="B4" s="11" t="s">
        <v>27</v>
      </c>
      <c r="C4" s="12" t="n">
        <f aca="false">COUNTA(D11:D30)</f>
        <v>6</v>
      </c>
    </row>
    <row r="5" customFormat="false" ht="30" hidden="false" customHeight="true" outlineLevel="0" collapsed="false">
      <c r="B5" s="11" t="s">
        <v>28</v>
      </c>
      <c r="C5" s="12" t="n">
        <f aca="false">COUNTIF(H11:H30,"Prioritaire")</f>
        <v>2</v>
      </c>
    </row>
    <row r="6" customFormat="false" ht="30" hidden="false" customHeight="true" outlineLevel="0" collapsed="false">
      <c r="B6" s="11" t="s">
        <v>29</v>
      </c>
      <c r="C6" s="12" t="n">
        <f aca="false">COUNTIF(H11:H30,"Planifier")</f>
        <v>3</v>
      </c>
    </row>
    <row r="7" customFormat="false" ht="30" hidden="false" customHeight="true" outlineLevel="0" collapsed="false">
      <c r="B7" s="11" t="s">
        <v>30</v>
      </c>
      <c r="C7" s="12" t="n">
        <f aca="false">COUNTIF(H11:H30,"Accepter")</f>
        <v>1</v>
      </c>
    </row>
    <row r="8" customFormat="false" ht="30" hidden="false" customHeight="true" outlineLevel="0" collapsed="false">
      <c r="B8" s="11" t="s">
        <v>31</v>
      </c>
      <c r="C8" s="12" t="n">
        <f aca="false">SUMPRODUCT((D11:D30&lt;&gt;"")*(I11:I30=""))</f>
        <v>0</v>
      </c>
    </row>
    <row r="10" customFormat="false" ht="33.75" hidden="false" customHeight="true" outlineLevel="0" collapsed="false">
      <c r="A10" s="13" t="s">
        <v>32</v>
      </c>
      <c r="B10" s="13" t="s">
        <v>33</v>
      </c>
      <c r="C10" s="13" t="s">
        <v>34</v>
      </c>
      <c r="D10" s="13" t="s">
        <v>35</v>
      </c>
      <c r="E10" s="13" t="s">
        <v>36</v>
      </c>
      <c r="F10" s="13" t="s">
        <v>37</v>
      </c>
      <c r="G10" s="13" t="s">
        <v>38</v>
      </c>
      <c r="H10" s="13" t="s">
        <v>39</v>
      </c>
      <c r="I10" s="13" t="s">
        <v>40</v>
      </c>
      <c r="J10" s="13" t="s">
        <v>41</v>
      </c>
      <c r="K10" s="13" t="s">
        <v>42</v>
      </c>
      <c r="L10" s="13" t="s">
        <v>43</v>
      </c>
      <c r="M10" s="13" t="s">
        <v>44</v>
      </c>
      <c r="N10" s="13" t="s">
        <v>45</v>
      </c>
      <c r="O10" s="13" t="s">
        <v>46</v>
      </c>
    </row>
    <row r="11" customFormat="false" ht="30.75" hidden="false" customHeight="true" outlineLevel="0" collapsed="false">
      <c r="A11" s="14" t="n">
        <v>1</v>
      </c>
      <c r="B11" s="15" t="s">
        <v>95</v>
      </c>
      <c r="C11" s="15" t="s">
        <v>96</v>
      </c>
      <c r="D11" s="15" t="s">
        <v>97</v>
      </c>
      <c r="E11" s="16" t="n">
        <v>3</v>
      </c>
      <c r="F11" s="16" t="n">
        <v>2</v>
      </c>
      <c r="G11" s="17" t="n">
        <f aca="false">IF(OR(E11="",F11=""),"",E11*F11)</f>
        <v>6</v>
      </c>
      <c r="H11" s="17" t="str">
        <f aca="false">IF(G11="","",IF(G11&lt;=2,"Accepter",IF(G11&lt;=4,"Planifier","Prioritaire")))</f>
        <v>Prioritaire</v>
      </c>
      <c r="I11" s="15" t="s">
        <v>83</v>
      </c>
      <c r="J11" s="15" t="s">
        <v>98</v>
      </c>
      <c r="K11" s="15" t="s">
        <v>99</v>
      </c>
      <c r="L11" s="18" t="n">
        <v>46477</v>
      </c>
      <c r="M11" s="16" t="s">
        <v>100</v>
      </c>
      <c r="N11" s="18"/>
      <c r="O11" s="16"/>
    </row>
    <row r="12" customFormat="false" ht="30.75" hidden="false" customHeight="true" outlineLevel="0" collapsed="false">
      <c r="A12" s="14" t="n">
        <v>2</v>
      </c>
      <c r="B12" s="15" t="s">
        <v>101</v>
      </c>
      <c r="C12" s="15" t="s">
        <v>102</v>
      </c>
      <c r="D12" s="15" t="s">
        <v>103</v>
      </c>
      <c r="E12" s="16" t="n">
        <v>3</v>
      </c>
      <c r="F12" s="16" t="n">
        <v>1</v>
      </c>
      <c r="G12" s="17" t="n">
        <f aca="false">IF(OR(E12="",F12=""),"",E12*F12)</f>
        <v>3</v>
      </c>
      <c r="H12" s="17" t="str">
        <f aca="false">IF(G12="","",IF(G12&lt;=2,"Accepter",IF(G12&lt;=4,"Planifier","Prioritaire")))</f>
        <v>Planifier</v>
      </c>
      <c r="I12" s="15" t="s">
        <v>83</v>
      </c>
      <c r="J12" s="15" t="s">
        <v>104</v>
      </c>
      <c r="K12" s="15" t="s">
        <v>105</v>
      </c>
      <c r="L12" s="18" t="n">
        <v>46477</v>
      </c>
      <c r="M12" s="16" t="s">
        <v>100</v>
      </c>
      <c r="N12" s="18"/>
      <c r="O12" s="16"/>
    </row>
    <row r="13" customFormat="false" ht="30.75" hidden="false" customHeight="true" outlineLevel="0" collapsed="false">
      <c r="A13" s="14" t="n">
        <v>3</v>
      </c>
      <c r="B13" s="15" t="s">
        <v>106</v>
      </c>
      <c r="C13" s="15" t="s">
        <v>107</v>
      </c>
      <c r="D13" s="15" t="s">
        <v>108</v>
      </c>
      <c r="E13" s="16" t="n">
        <v>3</v>
      </c>
      <c r="F13" s="16" t="n">
        <v>2</v>
      </c>
      <c r="G13" s="17" t="n">
        <f aca="false">IF(OR(E13="",F13=""),"",E13*F13)</f>
        <v>6</v>
      </c>
      <c r="H13" s="17" t="str">
        <f aca="false">IF(G13="","",IF(G13&lt;=2,"Accepter",IF(G13&lt;=4,"Planifier","Prioritaire")))</f>
        <v>Prioritaire</v>
      </c>
      <c r="I13" s="15" t="s">
        <v>83</v>
      </c>
      <c r="J13" s="15" t="s">
        <v>109</v>
      </c>
      <c r="K13" s="15" t="s">
        <v>110</v>
      </c>
      <c r="L13" s="18" t="n">
        <v>46418</v>
      </c>
      <c r="M13" s="16" t="s">
        <v>111</v>
      </c>
      <c r="N13" s="18" t="n">
        <v>46461</v>
      </c>
      <c r="O13" s="16" t="s">
        <v>112</v>
      </c>
    </row>
    <row r="14" customFormat="false" ht="30.75" hidden="false" customHeight="true" outlineLevel="0" collapsed="false">
      <c r="A14" s="14" t="n">
        <v>4</v>
      </c>
      <c r="B14" s="15" t="s">
        <v>113</v>
      </c>
      <c r="C14" s="15" t="s">
        <v>114</v>
      </c>
      <c r="D14" s="15" t="s">
        <v>115</v>
      </c>
      <c r="E14" s="16" t="n">
        <v>3</v>
      </c>
      <c r="F14" s="16" t="n">
        <v>1</v>
      </c>
      <c r="G14" s="17" t="n">
        <f aca="false">IF(OR(E14="",F14=""),"",E14*F14)</f>
        <v>3</v>
      </c>
      <c r="H14" s="17" t="str">
        <f aca="false">IF(G14="","",IF(G14&lt;=2,"Accepter",IF(G14&lt;=4,"Planifier","Prioritaire")))</f>
        <v>Planifier</v>
      </c>
      <c r="I14" s="15" t="s">
        <v>83</v>
      </c>
      <c r="J14" s="15" t="s">
        <v>116</v>
      </c>
      <c r="K14" s="15" t="s">
        <v>117</v>
      </c>
      <c r="L14" s="18" t="n">
        <v>46418</v>
      </c>
      <c r="M14" s="16" t="s">
        <v>111</v>
      </c>
      <c r="N14" s="18" t="n">
        <v>46461</v>
      </c>
      <c r="O14" s="16" t="s">
        <v>112</v>
      </c>
    </row>
    <row r="15" customFormat="false" ht="30.75" hidden="false" customHeight="true" outlineLevel="0" collapsed="false">
      <c r="A15" s="14" t="n">
        <v>5</v>
      </c>
      <c r="B15" s="15" t="s">
        <v>118</v>
      </c>
      <c r="C15" s="15" t="s">
        <v>119</v>
      </c>
      <c r="D15" s="15" t="s">
        <v>120</v>
      </c>
      <c r="E15" s="16" t="n">
        <v>2</v>
      </c>
      <c r="F15" s="16" t="n">
        <v>2</v>
      </c>
      <c r="G15" s="17" t="n">
        <f aca="false">IF(OR(E15="",F15=""),"",E15*F15)</f>
        <v>4</v>
      </c>
      <c r="H15" s="17" t="str">
        <f aca="false">IF(G15="","",IF(G15&lt;=2,"Accepter",IF(G15&lt;=4,"Planifier","Prioritaire")))</f>
        <v>Planifier</v>
      </c>
      <c r="I15" s="15" t="s">
        <v>86</v>
      </c>
      <c r="J15" s="15" t="s">
        <v>121</v>
      </c>
      <c r="K15" s="15" t="s">
        <v>122</v>
      </c>
      <c r="L15" s="18" t="n">
        <v>46568</v>
      </c>
      <c r="M15" s="16" t="s">
        <v>123</v>
      </c>
      <c r="N15" s="18"/>
      <c r="O15" s="16"/>
    </row>
    <row r="16" customFormat="false" ht="30.75" hidden="false" customHeight="true" outlineLevel="0" collapsed="false">
      <c r="A16" s="14" t="n">
        <v>6</v>
      </c>
      <c r="B16" s="15" t="s">
        <v>124</v>
      </c>
      <c r="C16" s="15" t="s">
        <v>125</v>
      </c>
      <c r="D16" s="15" t="s">
        <v>126</v>
      </c>
      <c r="E16" s="16" t="n">
        <v>1</v>
      </c>
      <c r="F16" s="16" t="n">
        <v>2</v>
      </c>
      <c r="G16" s="17" t="n">
        <f aca="false">IF(OR(E16="",F16=""),"",E16*F16)</f>
        <v>2</v>
      </c>
      <c r="H16" s="17" t="str">
        <f aca="false">IF(G16="","",IF(G16&lt;=2,"Accepter",IF(G16&lt;=4,"Planifier","Prioritaire")))</f>
        <v>Accepter</v>
      </c>
      <c r="I16" s="15" t="s">
        <v>89</v>
      </c>
      <c r="J16" s="15" t="s">
        <v>127</v>
      </c>
      <c r="K16" s="15" t="s">
        <v>128</v>
      </c>
      <c r="L16" s="18" t="n">
        <v>46446</v>
      </c>
      <c r="M16" s="16" t="s">
        <v>111</v>
      </c>
      <c r="N16" s="18"/>
      <c r="O16" s="16" t="s">
        <v>129</v>
      </c>
    </row>
  </sheetData>
  <conditionalFormatting sqref="G11:H30">
    <cfRule type="expression" priority="2" aboveAverage="0" equalAverage="0" bottom="0" percent="0" rank="0" text="" dxfId="0">
      <formula>$H11="Prioritaire"</formula>
    </cfRule>
    <cfRule type="expression" priority="3" aboveAverage="0" equalAverage="0" bottom="0" percent="0" rank="0" text="" dxfId="1">
      <formula>$H11="Planifier"</formula>
    </cfRule>
    <cfRule type="expression" priority="4" aboveAverage="0" equalAverage="0" bottom="0" percent="0" rank="0" text="" dxfId="2">
      <formula>$H11="Accepter"</formula>
    </cfRule>
  </conditionalFormatting>
  <conditionalFormatting sqref="I11:I30">
    <cfRule type="expression" priority="5" aboveAverage="0" equalAverage="0" bottom="0" percent="0" rank="0" text="" dxfId="3">
      <formula>AND($D11&lt;&gt;"",$I11="")</formula>
    </cfRule>
  </conditionalFormatting>
  <dataValidations count="4">
    <dataValidation allowBlank="true" errorStyle="stop" operator="between" showDropDown="false" showErrorMessage="false" showInputMessage="false" sqref="E11:F30" type="list">
      <formula1>"1,2,3"</formula1>
      <formula2>0</formula2>
    </dataValidation>
    <dataValidation allowBlank="true" errorStyle="stop" operator="between" showDropDown="false" showErrorMessage="false" showInputMessage="false" sqref="I11:I30" type="list">
      <formula1>Listes!$A$4:$A$9</formula1>
      <formula2>0</formula2>
    </dataValidation>
    <dataValidation allowBlank="true" errorStyle="stop" operator="between" showDropDown="false" showErrorMessage="false" showInputMessage="false" sqref="M11:M30" type="list">
      <formula1>"À faire,En cours,Réalisée"</formula1>
      <formula2>0</formula2>
    </dataValidation>
    <dataValidation allowBlank="true" errorStyle="stop" operator="between" showDropDown="false" showErrorMessage="false" showInputMessage="false" sqref="O11:O30" type="list">
      <formula1>"Efficace,À reprendre,Pas encore évaluée"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21.75" hidden="false" customHeight="true" outlineLevel="0" collapsed="false">
      <c r="A1" s="1" t="s">
        <v>130</v>
      </c>
      <c r="B1" s="2"/>
    </row>
    <row r="2" customFormat="false" ht="15" hidden="false" customHeight="false" outlineLevel="0" collapsed="false">
      <c r="A2" s="24" t="s">
        <v>131</v>
      </c>
    </row>
    <row r="3" customFormat="false" ht="15" hidden="false" customHeight="false" outlineLevel="0" collapsed="false">
      <c r="A3" s="13" t="s">
        <v>132</v>
      </c>
    </row>
    <row r="4" customFormat="false" ht="15" hidden="false" customHeight="false" outlineLevel="0" collapsed="false">
      <c r="A4" s="15" t="s">
        <v>74</v>
      </c>
    </row>
    <row r="5" customFormat="false" ht="23.85" hidden="false" customHeight="false" outlineLevel="0" collapsed="false">
      <c r="A5" s="15" t="s">
        <v>77</v>
      </c>
    </row>
    <row r="6" customFormat="false" ht="15" hidden="false" customHeight="false" outlineLevel="0" collapsed="false">
      <c r="A6" s="15" t="s">
        <v>80</v>
      </c>
    </row>
    <row r="7" customFormat="false" ht="23.85" hidden="false" customHeight="false" outlineLevel="0" collapsed="false">
      <c r="A7" s="15" t="s">
        <v>83</v>
      </c>
    </row>
    <row r="8" customFormat="false" ht="15" hidden="false" customHeight="false" outlineLevel="0" collapsed="false">
      <c r="A8" s="15" t="s">
        <v>86</v>
      </c>
    </row>
    <row r="9" customFormat="false" ht="23.85" hidden="false" customHeight="false" outlineLevel="0" collapsed="false">
      <c r="A9" s="15" t="s">
        <v>89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2026-10-21T09:00:28Z</dcterms:created>
  <dc:creator>openpyxl</dc:creator>
  <dc:description/>
  <dc:language>en-US</dc:language>
  <cp:lastModifiedBy/>
  <dcterms:modified xsi:type="dcterms:W3CDTF">2026-10-21T09:00:29Z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