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Matrice" sheetId="2" state="visible" r:id="rId4"/>
    <sheet name="Intervenants" sheetId="3" state="visible" r:id="rId5"/>
    <sheet name="Évaluations" sheetId="4" state="visible" r:id="rId6"/>
    <sheet name="Plan de formation" sheetId="5" state="visible" r:id="rId7"/>
    <sheet name="Exemple matrice" sheetId="6" state="visible" r:id="rId8"/>
    <sheet name="Exemple intervenants" sheetId="7" state="visible" r:id="rId9"/>
    <sheet name="Exemple évaluations" sheetId="8" state="visible" r:id="rId10"/>
    <sheet name="Exemple formation" sheetId="9" state="visible" r:id="rId11"/>
    <sheet name="Listes" sheetId="10" state="visible" r:id="rId12"/>
  </sheets>
  <definedNames>
    <definedName function="false" hidden="false" localSheetId="3" name="_xlnm.Print_Titles" vbProcedure="false">Évaluations!$11:$11</definedName>
    <definedName function="false" hidden="false" localSheetId="7" name="_xlnm.Print_Titles" vbProcedure="false">'Exemple évaluations'!$11:$11</definedName>
    <definedName function="false" hidden="false" localSheetId="8" name="_xlnm.Print_Titles" vbProcedure="false">'Exemple formation'!$12:$12</definedName>
    <definedName function="false" hidden="false" localSheetId="6" name="_xlnm.Print_Titles" vbProcedure="false">'Exemple intervenants'!$12:$12</definedName>
    <definedName function="false" hidden="false" localSheetId="5" name="_xlnm.Print_Titles" vbProcedure="false">'Exemple matrice'!$11:$11</definedName>
    <definedName function="false" hidden="false" localSheetId="2" name="_xlnm.Print_Titles" vbProcedure="false">Intervenants!$12:$12</definedName>
    <definedName function="false" hidden="false" localSheetId="1" name="_xlnm.Print_Titles" vbProcedure="false">Matrice!$11:$11</definedName>
    <definedName function="false" hidden="false" localSheetId="4" name="_xlnm.Print_Titles" vbProcedure="false">'Plan de formation'!$12:$12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<sst xmlns="http://schemas.openxmlformats.org/spreadsheetml/2006/main" count="605" uniqueCount="324">
  <si>
    <t xml:space="preserve">K-li-T · Modèle Qualiopi V10 · Matrice de compétences des intervenants</t>
  </si>
  <si>
    <t xml:space="preserve">Matrice de compétences des intervenants : indicateurs 21 et 22</t>
  </si>
  <si>
    <t xml:space="preserve">Ce classeur vous aide à montrer que les compétences requises pour chaque prestation sont définies en amont, que les intervenants internes et externes les maîtrisent (indicateur 21), et que les salariés entretiennent et développent leurs compétences (indicateur 22). Il croise ce que la prestation exige avec ce que chaque intervenant sait faire, signale les compétences non couvertes ou fragiles et relie ces écarts à un plan de développement des compétences.</t>
  </si>
  <si>
    <t xml:space="preserve">Mode d’emploi</t>
  </si>
  <si>
    <t xml:space="preserve">1.  Lister les intervenants (onglet « Intervenants ») : statut interne ou externe, domaine, CV, diplôme ou certification, autre preuve. Indiquez qui a vérifié ces preuves et à quelle date : la prochaine vérification se calcule.</t>
  </si>
  <si>
    <t xml:space="preserve">2.  Définir les compétences requises (onglet « Matrice »). Pour chaque prestation, écrivez les compétences attendues et le niveau requis de 1 à 4. Faites-le avant d’affecter les intervenants : l’audit vérifie que les compétences ont été définies en amont.</t>
  </si>
  <si>
    <t xml:space="preserve">3.  Positionner chaque intervenant. Saisissez son niveau de 0 à 4 sur chaque compétence. Les cellules deviennent vertes quand le niveau requis est atteint. La couverture se calcule : couverte, à sécuriser ou non couverte.</t>
  </si>
  <si>
    <t xml:space="preserve">4.  Décider. Pour chaque compétence non couverte ou à sécuriser, choisissez une décision : former un intervenant interne, référencer un nouvel intervenant, sous-traiter en renfort ou ne pas proposer la prestation.</t>
  </si>
  <si>
    <t xml:space="preserve">5.  Évaluer les interventions (onglet « Évaluations »). Notez chaque évaluation sur 5 ; une note sous la note d’alerte appelle une action, dont le suivi se calcule.</t>
  </si>
  <si>
    <t xml:space="preserve">6.  Développer les compétences (onglet « Plan de formation »). Reportez les besoins de la matrice, des évaluations et des entretiens professionnels, planifiez les actions, notez leur réalisation et leur efficacité.</t>
  </si>
  <si>
    <t xml:space="preserve">Indicateurs 21 et 22 en bref</t>
  </si>
  <si>
    <t xml:space="preserve">Indicateur 21 : le prestataire détermine, mobilise et évalue les compétences des différents intervenants internes et externes, adaptées aux prestations. Le niveau attendu : les compétences requises sont définies en amont et leur maîtrise par les intervenants est vérifiée par le prestataire.</t>
  </si>
  <si>
    <t xml:space="preserve">Indicateur 22 : le prestataire entretient et développe les compétences de ses salariés, adaptées aux prestations qu’il délivre. Les prestataires indépendants démontrent leur démarche de formation continue.</t>
  </si>
  <si>
    <t xml:space="preserve">Pondération : pour les deux indicateurs, le non-respect, même partiel, entraîne une non-conformité majeure. Applicabilité : tous les prestataires, y compris les CFA. Nouvel entrant : l’indicateur 22 est audité à l’audit de surveillance.</t>
  </si>
  <si>
    <t xml:space="preserve">Limites et précautions</t>
  </si>
  <si>
    <t xml:space="preserve">Le nombre minimal d’intervenants au niveau requis, la périodicité de revérification et la note d’alerte sont des repères de terrain que vous pouvez modifier : le référentiel n’en fixe aucun. L’échelle de niveaux de 0 à 4 est celle de K-li-T, à adapter à vos métiers.</t>
  </si>
  <si>
    <t xml:space="preserve">CV, diplômes et évaluations sont des données personnelles : limitez l’accès au fichier aux personnes qui en ont besoin et n’en conservez que ce qui est utile à la démonstration.</t>
  </si>
  <si>
    <t xml:space="preserve">Code couleur</t>
  </si>
  <si>
    <t xml:space="preserve">Cellule blanche : à remplir.</t>
  </si>
  <si>
    <t xml:space="preserve">Cellule verte : calculée automatiquement, ne pas modifier.</t>
  </si>
  <si>
    <t xml:space="preserve">Cellule crème : libellé ou rappel de la norme.</t>
  </si>
  <si>
    <t xml:space="preserve">Contenu du fichier</t>
  </si>
  <si>
    <t xml:space="preserve">•  Intervenants : une ligne par intervenant, avec preuves, vérification, évaluations (moyenne, dernière date) et statut du dossier.</t>
  </si>
  <si>
    <t xml:space="preserve">•  Matrice : les compétences requises par prestation, le niveau de chaque intervenant, la couverture et la décision à prendre.</t>
  </si>
  <si>
    <t xml:space="preserve">•  Évaluations : le journal des évaluations des interventions, avec alerte et suivi des actions.</t>
  </si>
  <si>
    <t xml:space="preserve">•  Plan de formation : les actions de développement des compétences des salariés (indicateur 22), avec statut calculé.</t>
  </si>
  <si>
    <t xml:space="preserve">•  Exemple matrice, Exemple intervenants, Exemple évaluations, Exemple formation : un petit organisme fictif.</t>
  </si>
  <si>
    <t xml:space="preserve">•  Listes : le contenu des menus déroulants.</t>
  </si>
  <si>
    <t xml:space="preserve">Pour aller plus loin</t>
  </si>
  <si>
    <t xml:space="preserve">L’article qui accompagne ce modèle : k-li-t.com/qualiopi-indicateurs-21-22-competences/</t>
  </si>
  <si>
    <t xml:space="preserve">Ce modèle s’appuie sur le décret n° 2026-728 du 1er août 2026 et sur le document de travail du guide de lecture V10 (version non finale), reformulés avec nos propres mots. À confirmer à la parution du guide final. Les exemples sont fictifs : ils montrent le niveau de précision utile, ils ne sont pas à recopier.</t>
  </si>
  <si>
    <t xml:space="preserve">K-li-T · Modèle Qualiopi V10 · Matrice de compétences</t>
  </si>
  <si>
    <t xml:space="preserve">Matrice de compétences : ce que la prestation exige, ce que les intervenants maîtrisent</t>
  </si>
  <si>
    <t xml:space="preserve">Listez les compétences requises par prestation, indiquez le niveau attendu, puis le niveau de chaque intervenant. La couverture et les besoins se calculent. Les noms des intervenants viennent de l’onglet « Intervenants ».</t>
  </si>
  <si>
    <t xml:space="preserve">Nombre minimal d’intervenants au niveau requis pour sécuriser une compétence (repère de terrain, à fixer dans votre procédure)</t>
  </si>
  <si>
    <t xml:space="preserve">Compétences requises listées</t>
  </si>
  <si>
    <t xml:space="preserve">Couvertes</t>
  </si>
  <si>
    <t xml:space="preserve">À sécuriser</t>
  </si>
  <si>
    <t xml:space="preserve">Non couvertes</t>
  </si>
  <si>
    <t xml:space="preserve">Part des compétences couvertes</t>
  </si>
  <si>
    <t xml:space="preserve">Échelle des niveaux (repère de terrain, à adapter) : 0 = évalué, ne maîtrise pas · 1 = notions, travaille sous supervision · 2 = autonome sur les cas courants · 3 = autonome, y compris sur les cas complexes · 4 = référent, peut former et superviser les autres. Une cellule vide signifie « non évalué ». Un niveau égal ou supérieur au niveau requis s’affiche en vert.</t>
  </si>
  <si>
    <t xml:space="preserve">1. Ce que la prestation exige</t>
  </si>
  <si>
    <t xml:space="preserve">2. Niveau de chaque intervenant (0 à 4, vide si non évalué)</t>
  </si>
  <si>
    <t xml:space="preserve">3. Couverture</t>
  </si>
  <si>
    <t xml:space="preserve">4. Décision</t>
  </si>
  <si>
    <t xml:space="preserve">N°</t>
  </si>
  <si>
    <t xml:space="preserve">Prestation ou domaine</t>
  </si>
  <si>
    <t xml:space="preserve">Compétence requise</t>
  </si>
  <si>
    <t xml:space="preserve">Niveau requis (1 à 4)</t>
  </si>
  <si>
    <t xml:space="preserve">Intervenants au niveau requis</t>
  </si>
  <si>
    <t xml:space="preserve">Couverture</t>
  </si>
  <si>
    <t xml:space="preserve">Décision à prendre</t>
  </si>
  <si>
    <t xml:space="preserve">C01</t>
  </si>
  <si>
    <t xml:space="preserve">C02</t>
  </si>
  <si>
    <t xml:space="preserve">C03</t>
  </si>
  <si>
    <t xml:space="preserve">C04</t>
  </si>
  <si>
    <t xml:space="preserve">C05</t>
  </si>
  <si>
    <t xml:space="preserve">C06</t>
  </si>
  <si>
    <t xml:space="preserve">C07</t>
  </si>
  <si>
    <t xml:space="preserve">C08</t>
  </si>
  <si>
    <t xml:space="preserve">C09</t>
  </si>
  <si>
    <t xml:space="preserve">C10</t>
  </si>
  <si>
    <t xml:space="preserve">C11</t>
  </si>
  <si>
    <t xml:space="preserve">C12</t>
  </si>
  <si>
    <t xml:space="preserve">C13</t>
  </si>
  <si>
    <t xml:space="preserve">C14</t>
  </si>
  <si>
    <t xml:space="preserve">C15</t>
  </si>
  <si>
    <t xml:space="preserve">C16</t>
  </si>
  <si>
    <t xml:space="preserve">C17</t>
  </si>
  <si>
    <t xml:space="preserve">C18</t>
  </si>
  <si>
    <t xml:space="preserve">C19</t>
  </si>
  <si>
    <t xml:space="preserve">C20</t>
  </si>
  <si>
    <t xml:space="preserve">Compétences au niveau requis</t>
  </si>
  <si>
    <t xml:space="preserve">Part des compétences requises</t>
  </si>
  <si>
    <t xml:space="preserve">Seul au niveau requis (dépendance)</t>
  </si>
  <si>
    <t xml:space="preserve">« Seul au niveau requis » compte les compétences pour lesquelles l’intervenant est le seul à atteindre le niveau attendu : une absence de sa part suffit à rendre la prestation difficile à tenir.</t>
  </si>
  <si>
    <t xml:space="preserve">K-li-T · Modèle Qualiopi V10 · Intervenants, preuves et vérification</t>
  </si>
  <si>
    <t xml:space="preserve">Intervenants : preuves de compétence et vérification</t>
  </si>
  <si>
    <t xml:space="preserve">Une ligne par intervenant, interne ou externe. Notez les preuves dont vous disposez, qui les a vérifiées et quand. Les colonnes vertes se calculent.</t>
  </si>
  <si>
    <t xml:space="preserve">Date de référence</t>
  </si>
  <si>
    <t xml:space="preserve">Intervenants listés</t>
  </si>
  <si>
    <t xml:space="preserve">Revérifier les preuves tous les (mois), repère de terrain, à fixer dans votre procédure</t>
  </si>
  <si>
    <t xml:space="preserve">dont internes</t>
  </si>
  <si>
    <t xml:space="preserve">Note moyenne en dessous de laquelle analyser les évaluations (sur 5), repère de terrain, à fixer dans votre procédure</t>
  </si>
  <si>
    <t xml:space="preserve">dont externes</t>
  </si>
  <si>
    <t xml:space="preserve">Dossiers à jour</t>
  </si>
  <si>
    <t xml:space="preserve">Vérifications échues</t>
  </si>
  <si>
    <t xml:space="preserve">Les valeurs des cellules E5 et E6 sont des repères de terrain, pas des exigences du référentiel : adaptez-les à votre procédure. Dans le modèle vierge, la date de référence est la date du jour. CV et évaluations sont des données personnelles : limitez l’accès au fichier.</t>
  </si>
  <si>
    <t xml:space="preserve">Dossiers à compléter ou à traiter</t>
  </si>
  <si>
    <t xml:space="preserve">1. Qui intervient</t>
  </si>
  <si>
    <t xml:space="preserve">2. Preuves et vérification par l’organisme</t>
  </si>
  <si>
    <t xml:space="preserve">3. Quand revérifier</t>
  </si>
  <si>
    <t xml:space="preserve">4. Ce que disent les évaluations</t>
  </si>
  <si>
    <t xml:space="preserve">5. Lecture</t>
  </si>
  <si>
    <t xml:space="preserve">Nom ou pseudo</t>
  </si>
  <si>
    <t xml:space="preserve">Statut</t>
  </si>
  <si>
    <t xml:space="preserve">Domaine d’intervention</t>
  </si>
  <si>
    <t xml:space="preserve">CV à jour</t>
  </si>
  <si>
    <t xml:space="preserve">Diplôme ou certification</t>
  </si>
  <si>
    <t xml:space="preserve">Autre preuve (habilitation, attestation, contrat…)</t>
  </si>
  <si>
    <t xml:space="preserve">Vérifié par</t>
  </si>
  <si>
    <t xml:space="preserve">Date de vérification</t>
  </si>
  <si>
    <t xml:space="preserve">Prochaine vérification</t>
  </si>
  <si>
    <t xml:space="preserve">Dernière évaluation</t>
  </si>
  <si>
    <t xml:space="preserve">Nombre d’évaluations</t>
  </si>
  <si>
    <t xml:space="preserve">Note moyenne /5</t>
  </si>
  <si>
    <t xml:space="preserve">Statut du dossier</t>
  </si>
  <si>
    <t xml:space="preserve">I01</t>
  </si>
  <si>
    <t xml:space="preserve">I02</t>
  </si>
  <si>
    <t xml:space="preserve">I03</t>
  </si>
  <si>
    <t xml:space="preserve">I04</t>
  </si>
  <si>
    <t xml:space="preserve">I05</t>
  </si>
  <si>
    <t xml:space="preserve">I06</t>
  </si>
  <si>
    <t xml:space="preserve">I07</t>
  </si>
  <si>
    <t xml:space="preserve">I08</t>
  </si>
  <si>
    <t xml:space="preserve">I09</t>
  </si>
  <si>
    <t xml:space="preserve">I10</t>
  </si>
  <si>
    <t xml:space="preserve">I11</t>
  </si>
  <si>
    <t xml:space="preserve">I12</t>
  </si>
  <si>
    <t xml:space="preserve">K-li-T · Modèle Qualiopi V10 · Évaluation des interventions</t>
  </si>
  <si>
    <t xml:space="preserve">Évaluation des interventions : journal</t>
  </si>
  <si>
    <t xml:space="preserve">Une ligne par évaluation d’une intervention : enquête auprès des stagiaires, observation en séance, retour de l’entreprise… La date de référence et la note d’alerte viennent de l’onglet « Intervenants ».</t>
  </si>
  <si>
    <t xml:space="preserve">Date de référence (onglet Intervenants)</t>
  </si>
  <si>
    <t xml:space="preserve">Évaluations saisies</t>
  </si>
  <si>
    <t xml:space="preserve">Note d’alerte (onglet Intervenants)</t>
  </si>
  <si>
    <t xml:space="preserve">Note moyenne générale</t>
  </si>
  <si>
    <t xml:space="preserve">Notes sous la note d’alerte</t>
  </si>
  <si>
    <t xml:space="preserve">Actions à décider</t>
  </si>
  <si>
    <t xml:space="preserve">Actions en retard</t>
  </si>
  <si>
    <t xml:space="preserve">Une évaluation sous la note d’alerte appelle une action décidée : formation, accompagnement, changement de support. Les intervenants se choisissent dans la liste de l’onglet « Intervenants ». Saisissez la note sur 5 (décimales acceptées).</t>
  </si>
  <si>
    <t xml:space="preserve">1. Qui, quand, quoi</t>
  </si>
  <si>
    <t xml:space="preserve">2. Résultat</t>
  </si>
  <si>
    <t xml:space="preserve">3. Suite donnée</t>
  </si>
  <si>
    <t xml:space="preserve">4. Alerte</t>
  </si>
  <si>
    <t xml:space="preserve">Date</t>
  </si>
  <si>
    <t xml:space="preserve">Intervenant</t>
  </si>
  <si>
    <t xml:space="preserve">Prestation ou session</t>
  </si>
  <si>
    <t xml:space="preserve">Source de l’évaluation</t>
  </si>
  <si>
    <t xml:space="preserve">Note /5</t>
  </si>
  <si>
    <t xml:space="preserve">Constat</t>
  </si>
  <si>
    <t xml:space="preserve">Action décidée</t>
  </si>
  <si>
    <t xml:space="preserve">Échéance</t>
  </si>
  <si>
    <t xml:space="preserve">Action faite ?</t>
  </si>
  <si>
    <t xml:space="preserve">Alerte</t>
  </si>
  <si>
    <t xml:space="preserve">V01</t>
  </si>
  <si>
    <t xml:space="preserve">V02</t>
  </si>
  <si>
    <t xml:space="preserve">V03</t>
  </si>
  <si>
    <t xml:space="preserve">V04</t>
  </si>
  <si>
    <t xml:space="preserve">V05</t>
  </si>
  <si>
    <t xml:space="preserve">V06</t>
  </si>
  <si>
    <t xml:space="preserve">V07</t>
  </si>
  <si>
    <t xml:space="preserve">V08</t>
  </si>
  <si>
    <t xml:space="preserve">V09</t>
  </si>
  <si>
    <t xml:space="preserve">V10</t>
  </si>
  <si>
    <t xml:space="preserve">V11</t>
  </si>
  <si>
    <t xml:space="preserve">V12</t>
  </si>
  <si>
    <t xml:space="preserve">V13</t>
  </si>
  <si>
    <t xml:space="preserve">V14</t>
  </si>
  <si>
    <t xml:space="preserve">V15</t>
  </si>
  <si>
    <t xml:space="preserve">V16</t>
  </si>
  <si>
    <t xml:space="preserve">V17</t>
  </si>
  <si>
    <t xml:space="preserve">V18</t>
  </si>
  <si>
    <t xml:space="preserve">V19</t>
  </si>
  <si>
    <t xml:space="preserve">V20</t>
  </si>
  <si>
    <t xml:space="preserve">V21</t>
  </si>
  <si>
    <t xml:space="preserve">V22</t>
  </si>
  <si>
    <t xml:space="preserve">K-li-T · Modèle Qualiopi V10 · Plan de développement des compétences</t>
  </si>
  <si>
    <t xml:space="preserve">Plan de développement des compétences des salariés (indicateur 22)</t>
  </si>
  <si>
    <t xml:space="preserve">Une ligne par action de formation ou de développement : le besoin, son origine, l’action prévue, sa réalisation et son efficacité. La date de référence vient de l’onglet « Intervenants ».</t>
  </si>
  <si>
    <t xml:space="preserve">Actions listées</t>
  </si>
  <si>
    <t xml:space="preserve">Réalisées</t>
  </si>
  <si>
    <t xml:space="preserve">En retard</t>
  </si>
  <si>
    <t xml:space="preserve">À planifier</t>
  </si>
  <si>
    <t xml:space="preserve">Heures prévues</t>
  </si>
  <si>
    <t xml:space="preserve">Heures réalisées</t>
  </si>
  <si>
    <t xml:space="preserve">Indicateur 22 : le prestataire entretient et développe les compétences de ses salariés, adaptées aux prestations. Pour un nouvel entrant, l’indicateur est audité à l’audit de surveillance. Un prestataire indépendant démontre sa propre démarche de formation continue : inscrivez-vous comme salarié dans la colonne B.</t>
  </si>
  <si>
    <t xml:space="preserve">1. Le besoin</t>
  </si>
  <si>
    <t xml:space="preserve">2. L’action prévue</t>
  </si>
  <si>
    <t xml:space="preserve">3. La réalisation</t>
  </si>
  <si>
    <t xml:space="preserve">4. L’efficacité</t>
  </si>
  <si>
    <t xml:space="preserve">Salarié</t>
  </si>
  <si>
    <t xml:space="preserve">Besoin identifié</t>
  </si>
  <si>
    <t xml:space="preserve">Origine du besoin</t>
  </si>
  <si>
    <t xml:space="preserve">Action de formation ou de développement</t>
  </si>
  <si>
    <t xml:space="preserve">Type d’action</t>
  </si>
  <si>
    <t xml:space="preserve">Date prévue</t>
  </si>
  <si>
    <t xml:space="preserve">Date réalisée</t>
  </si>
  <si>
    <t xml:space="preserve">Efficacité constatée</t>
  </si>
  <si>
    <t xml:space="preserve">Preuve (attestation, certificat…)</t>
  </si>
  <si>
    <t xml:space="preserve">F01</t>
  </si>
  <si>
    <t xml:space="preserve">F02</t>
  </si>
  <si>
    <t xml:space="preserve">F03</t>
  </si>
  <si>
    <t xml:space="preserve">F04</t>
  </si>
  <si>
    <t xml:space="preserve">F05</t>
  </si>
  <si>
    <t xml:space="preserve">F06</t>
  </si>
  <si>
    <t xml:space="preserve">F07</t>
  </si>
  <si>
    <t xml:space="preserve">F08</t>
  </si>
  <si>
    <t xml:space="preserve">F09</t>
  </si>
  <si>
    <t xml:space="preserve">F10</t>
  </si>
  <si>
    <t xml:space="preserve">F11</t>
  </si>
  <si>
    <t xml:space="preserve">F12</t>
  </si>
  <si>
    <t xml:space="preserve">F13</t>
  </si>
  <si>
    <t xml:space="preserve">F14</t>
  </si>
  <si>
    <t xml:space="preserve">F15</t>
  </si>
  <si>
    <t xml:space="preserve">F16</t>
  </si>
  <si>
    <t xml:space="preserve">F17</t>
  </si>
  <si>
    <t xml:space="preserve">F18</t>
  </si>
  <si>
    <t xml:space="preserve">F19</t>
  </si>
  <si>
    <t xml:space="preserve">F20</t>
  </si>
  <si>
    <t xml:space="preserve">Matrice de compétences : ce que la prestation exige, ce que les intervenants maîtrisent (exemple fictif)</t>
  </si>
  <si>
    <t xml:space="preserve">Un organisme fictif de neuf salariés, six intervenants et douze compétences requises. Les niveaux sont fictifs ; les noms des intervenants viennent de l’onglet « Exemple intervenants ».</t>
  </si>
  <si>
    <t xml:space="preserve">Management d’équipe</t>
  </si>
  <si>
    <t xml:space="preserve">Conduire un entretien professionnel</t>
  </si>
  <si>
    <t xml:space="preserve">Animer une équipe et gérer un conflit</t>
  </si>
  <si>
    <t xml:space="preserve">Bureautique</t>
  </si>
  <si>
    <t xml:space="preserve">Tableur : formules et tableaux croisés</t>
  </si>
  <si>
    <t xml:space="preserve">Traitement de texte et publipostage</t>
  </si>
  <si>
    <t xml:space="preserve">Sécurité au travail</t>
  </si>
  <si>
    <t xml:space="preserve">Former au sauvetage secouriste du travail (SST)</t>
  </si>
  <si>
    <t xml:space="preserve">Former un intervenant interne</t>
  </si>
  <si>
    <t xml:space="preserve">Sensibiliser à la prévention des violences et discriminations</t>
  </si>
  <si>
    <t xml:space="preserve">Anglais professionnel</t>
  </si>
  <si>
    <t xml:space="preserve">Animer une session d’anglais, niveaux B1 et B2</t>
  </si>
  <si>
    <t xml:space="preserve">Préparer à une certification de langue</t>
  </si>
  <si>
    <t xml:space="preserve">Sous-traiter en renfort</t>
  </si>
  <si>
    <t xml:space="preserve">Formation à distance</t>
  </si>
  <si>
    <t xml:space="preserve">Animer une classe virtuelle</t>
  </si>
  <si>
    <t xml:space="preserve">Concevoir un module de formation en ligne</t>
  </si>
  <si>
    <t xml:space="preserve">Gestion comptable</t>
  </si>
  <si>
    <t xml:space="preserve">Initiation à la comptabilité de gestion</t>
  </si>
  <si>
    <t xml:space="preserve">Toutes prestations</t>
  </si>
  <si>
    <t xml:space="preserve">Concevoir un parcours et des évaluations</t>
  </si>
  <si>
    <t xml:space="preserve">Intervenants : preuves de compétence et vérification (exemple fictif)</t>
  </si>
  <si>
    <t xml:space="preserve">Six intervenants fictifs (trois internes, trois externes), à la date de référence du 22/10/2026. Les colonnes vertes se calculent à partir des dates et du journal des évaluations.</t>
  </si>
  <si>
    <t xml:space="preserve">Intervenant A</t>
  </si>
  <si>
    <t xml:space="preserve">Interne</t>
  </si>
  <si>
    <t xml:space="preserve">Management et communication</t>
  </si>
  <si>
    <t xml:space="preserve">Oui</t>
  </si>
  <si>
    <t xml:space="preserve">Certification de coach professionnel (copie)</t>
  </si>
  <si>
    <t xml:space="preserve">Responsable pédagogique</t>
  </si>
  <si>
    <t xml:space="preserve">Intervenant B</t>
  </si>
  <si>
    <t xml:space="preserve">Bureautique et outils numériques</t>
  </si>
  <si>
    <t xml:space="preserve">Certification bureautique (copie)</t>
  </si>
  <si>
    <t xml:space="preserve">Intervenant C</t>
  </si>
  <si>
    <t xml:space="preserve">Habilitation de formateur SST, valide jusqu’en 06/2027</t>
  </si>
  <si>
    <t xml:space="preserve">Intervenant D</t>
  </si>
  <si>
    <t xml:space="preserve">Externe</t>
  </si>
  <si>
    <t xml:space="preserve">Langues</t>
  </si>
  <si>
    <t xml:space="preserve">Contrat de prestation signé</t>
  </si>
  <si>
    <t xml:space="preserve">Intervenant E</t>
  </si>
  <si>
    <t xml:space="preserve">Pédagogie et formation à distance</t>
  </si>
  <si>
    <t xml:space="preserve">Non</t>
  </si>
  <si>
    <t xml:space="preserve">Attestation de formation demandée à l’intervenant</t>
  </si>
  <si>
    <t xml:space="preserve">Intervenant F</t>
  </si>
  <si>
    <t xml:space="preserve">Comptabilité et gestion</t>
  </si>
  <si>
    <t xml:space="preserve">Évaluation des interventions : journal (exemple fictif)</t>
  </si>
  <si>
    <t xml:space="preserve">Dix évaluations fictives pour cinq intervenants. La date de référence et la note d’alerte viennent de l’onglet « Exemple intervenants ».</t>
  </si>
  <si>
    <t xml:space="preserve">Management : entretien professionnel</t>
  </si>
  <si>
    <t xml:space="preserve">Stagiaires</t>
  </si>
  <si>
    <t xml:space="preserve">Exercices jugés très utiles</t>
  </si>
  <si>
    <t xml:space="preserve">Management : conflits</t>
  </si>
  <si>
    <t xml:space="preserve">Management : équipe</t>
  </si>
  <si>
    <t xml:space="preserve">Rythme un peu rapide</t>
  </si>
  <si>
    <t xml:space="preserve">Tableur avancé</t>
  </si>
  <si>
    <t xml:space="preserve">Supports jugés trop denses</t>
  </si>
  <si>
    <t xml:space="preserve">Observation en séance et entretien</t>
  </si>
  <si>
    <t xml:space="preserve">Traitement de texte</t>
  </si>
  <si>
    <t xml:space="preserve">Peu de mises en pratique</t>
  </si>
  <si>
    <t xml:space="preserve">Alterner exposé et mises en pratique</t>
  </si>
  <si>
    <t xml:space="preserve">Ajouter des mises en pratique aux supports</t>
  </si>
  <si>
    <t xml:space="preserve">Sauvetage secouriste du travail</t>
  </si>
  <si>
    <t xml:space="preserve">Observation en séance</t>
  </si>
  <si>
    <t xml:space="preserve">Pédagogie claire, bons cas pratiques</t>
  </si>
  <si>
    <t xml:space="preserve">Anglais B1</t>
  </si>
  <si>
    <t xml:space="preserve">Classe virtuelle</t>
  </si>
  <si>
    <t xml:space="preserve">Supports reçus tardivement</t>
  </si>
  <si>
    <t xml:space="preserve">Remettre les supports cinq jours avant</t>
  </si>
  <si>
    <t xml:space="preserve">Plan de développement des compétences des salariés (indicateur 22) (exemple fictif)</t>
  </si>
  <si>
    <t xml:space="preserve">Huit actions fictives : certaines nées des compétences non couvertes de la matrice, d’autres des évaluations, des entretiens professionnels ou des demandes des salariés. La date de référence vient de l’onglet « Exemple intervenants ».</t>
  </si>
  <si>
    <t xml:space="preserve">Prévention des violences et discriminations</t>
  </si>
  <si>
    <t xml:space="preserve">Matrice (compétence non couverte)</t>
  </si>
  <si>
    <t xml:space="preserve">Module de sensibilisation de deux jours</t>
  </si>
  <si>
    <t xml:space="preserve">Formation externe</t>
  </si>
  <si>
    <t xml:space="preserve">Pédagogie active (retours des stagiaires)</t>
  </si>
  <si>
    <t xml:space="preserve">Évaluation des interventions</t>
  </si>
  <si>
    <t xml:space="preserve">Atelier d’analyse de pratiques</t>
  </si>
  <si>
    <t xml:space="preserve">Échange de pratiques</t>
  </si>
  <si>
    <t xml:space="preserve">Conduite de l’entretien professionnel</t>
  </si>
  <si>
    <t xml:space="preserve">Entretien professionnel</t>
  </si>
  <si>
    <t xml:space="preserve">Formation à la conduite d’entretien</t>
  </si>
  <si>
    <t xml:space="preserve">Acquis</t>
  </si>
  <si>
    <t xml:space="preserve">Attestation de formation</t>
  </si>
  <si>
    <t xml:space="preserve">Actualisation des compétences de formateur SST</t>
  </si>
  <si>
    <t xml:space="preserve">Veille ou évolution réglementaire</t>
  </si>
  <si>
    <t xml:space="preserve">Maintien et actualisation des compétences</t>
  </si>
  <si>
    <t xml:space="preserve">Non évaluée</t>
  </si>
  <si>
    <t xml:space="preserve">Attestation de maintien</t>
  </si>
  <si>
    <t xml:space="preserve">Outil de classe virtuelle</t>
  </si>
  <si>
    <t xml:space="preserve">Nouvelle prestation</t>
  </si>
  <si>
    <t xml:space="preserve">Prise en main de l’outil de visioconférence</t>
  </si>
  <si>
    <t xml:space="preserve">Autoformation</t>
  </si>
  <si>
    <t xml:space="preserve">Animation de formations à distance</t>
  </si>
  <si>
    <t xml:space="preserve">Demande du salarié</t>
  </si>
  <si>
    <t xml:space="preserve">Parcours de formateur à distance</t>
  </si>
  <si>
    <t xml:space="preserve">Tableur : certification</t>
  </si>
  <si>
    <t xml:space="preserve">Préparation à une certification bureautique</t>
  </si>
  <si>
    <t xml:space="preserve">Certification ou VAE</t>
  </si>
  <si>
    <t xml:space="preserve">K-li-T · Listes déroulantes (modifiables)</t>
  </si>
  <si>
    <t xml:space="preserve">Ces listes alimentent les menus déroulants des autres onglets. Vous pouvez en modifier le contenu.</t>
  </si>
  <si>
    <t xml:space="preserve">Preuve</t>
  </si>
  <si>
    <t xml:space="preserve">Oui / Non</t>
  </si>
  <si>
    <t xml:space="preserve">Décision (matrice)</t>
  </si>
  <si>
    <t xml:space="preserve">Efficacité</t>
  </si>
  <si>
    <t xml:space="preserve">Aucune action</t>
  </si>
  <si>
    <t xml:space="preserve">Formation interne</t>
  </si>
  <si>
    <t xml:space="preserve">Sans objet</t>
  </si>
  <si>
    <t xml:space="preserve">Recruter ou référencer un intervenant</t>
  </si>
  <si>
    <t xml:space="preserve">Tutorat ou compagnonnage</t>
  </si>
  <si>
    <t xml:space="preserve">Partiellement acquis</t>
  </si>
  <si>
    <t xml:space="preserve">Entreprise ou financeur</t>
  </si>
  <si>
    <t xml:space="preserve">Non acquis</t>
  </si>
  <si>
    <t xml:space="preserve">Auto-évaluation</t>
  </si>
  <si>
    <t xml:space="preserve">Ne pas proposer la prestation</t>
  </si>
  <si>
    <t xml:space="preserve">Autre</t>
  </si>
</sst>
</file>

<file path=xl/styles.xml><?xml version="1.0" encoding="utf-8"?>
<styleSheet xmlns="http://schemas.openxmlformats.org/spreadsheetml/2006/main">
  <numFmts count="6">
    <numFmt numFmtId="164" formatCode="General"/>
    <numFmt numFmtId="165" formatCode="0"/>
    <numFmt numFmtId="166" formatCode="General"/>
    <numFmt numFmtId="167" formatCode="0%"/>
    <numFmt numFmtId="168" formatCode="dd/mm/yyyy"/>
    <numFmt numFmtId="169" formatCode="0.0"/>
  </numFmts>
  <fonts count="12">
    <font>
      <sz val="11"/>
      <color theme="1"/>
      <name val="Calibri"/>
      <family val="2"/>
      <charset val="1"/>
    </font>
    <font>
      <sz val="10"/>
      <name val="Arial"/>
      <family val="0"/>
    </font>
    <font>
      <sz val="10"/>
      <name val="Arial"/>
      <family val="0"/>
    </font>
    <font>
      <sz val="10"/>
      <name val="Arial"/>
      <family val="0"/>
    </font>
    <font>
      <b val="true"/>
      <sz val="10"/>
      <color rgb="FFFFFFFF"/>
      <name val="Arial"/>
      <family val="0"/>
      <charset val="1"/>
    </font>
    <font>
      <b val="true"/>
      <sz val="15"/>
      <color rgb="FF1A1816"/>
      <name val="Arial"/>
      <family val="0"/>
      <charset val="1"/>
    </font>
    <font>
      <sz val="10"/>
      <color rgb="FF1A1816"/>
      <name val="Arial"/>
      <family val="0"/>
      <charset val="1"/>
    </font>
    <font>
      <b val="true"/>
      <sz val="11"/>
      <color rgb="FFB83E24"/>
      <name val="Arial"/>
      <family val="0"/>
      <charset val="1"/>
    </font>
    <font>
      <i val="true"/>
      <sz val="9"/>
      <color rgb="FF5F5850"/>
      <name val="Arial"/>
      <family val="0"/>
      <charset val="1"/>
    </font>
    <font>
      <i val="true"/>
      <sz val="10"/>
      <color rgb="FF5F5850"/>
      <name val="Arial"/>
      <family val="0"/>
      <charset val="1"/>
    </font>
    <font>
      <b val="true"/>
      <sz val="10"/>
      <color rgb="FF1A1816"/>
      <name val="Arial"/>
      <family val="0"/>
      <charset val="1"/>
    </font>
    <font>
      <b val="true"/>
      <sz val="9"/>
      <color rgb="FFFFFFFF"/>
      <name val="Arial"/>
      <family val="0"/>
      <charset val="1"/>
    </font>
  </fonts>
  <fills count="8">
    <fill>
      <patternFill patternType="none"/>
    </fill>
    <fill>
      <patternFill patternType="gray125"/>
    </fill>
    <fill>
      <patternFill patternType="solid">
        <fgColor rgb="FFE8593C"/>
        <bgColor rgb="FFB83E24"/>
      </patternFill>
    </fill>
    <fill>
      <patternFill patternType="solid">
        <fgColor rgb="FFFFFFFF"/>
        <bgColor rgb="FFFBFAF7"/>
      </patternFill>
    </fill>
    <fill>
      <patternFill patternType="solid">
        <fgColor rgb="FFDCF1E9"/>
        <bgColor rgb="FFE6E0D6"/>
      </patternFill>
    </fill>
    <fill>
      <patternFill patternType="solid">
        <fgColor rgb="FFFBFAF7"/>
        <bgColor rgb="FFFFFFFF"/>
      </patternFill>
    </fill>
    <fill>
      <patternFill patternType="solid">
        <fgColor rgb="FF1A1816"/>
        <bgColor rgb="FF000000"/>
      </patternFill>
    </fill>
    <fill>
      <patternFill patternType="solid">
        <fgColor rgb="FF5F5850"/>
        <bgColor rgb="FF333333"/>
      </patternFill>
    </fill>
  </fills>
  <borders count="3">
    <border diagonalUp="false" diagonalDown="false">
      <left/>
      <right/>
      <top/>
      <bottom/>
      <diagonal/>
    </border>
    <border diagonalUp="false" diagonalDown="false">
      <left/>
      <right/>
      <top/>
      <bottom style="thin">
        <color rgb="FFE8593C"/>
      </bottom>
      <diagonal/>
    </border>
    <border diagonalUp="false" diagonalDown="false">
      <left style="thin">
        <color rgb="FFE6E0D6"/>
      </left>
      <right style="thin">
        <color rgb="FFE6E0D6"/>
      </right>
      <top style="thin">
        <color rgb="FFE6E0D6"/>
      </top>
      <bottom style="thin">
        <color rgb="FFE6E0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false" applyProtection="false">
      <alignment horizontal="general" vertical="bottom" textRotation="0" wrapText="false" indent="0" shrinkToFit="false"/>
      <protection locked="true" hidden="false"/>
    </xf>
    <xf numFmtId="164" fontId="6" fillId="4" borderId="2" xfId="0" applyFont="true" applyBorder="true" applyAlignment="false" applyProtection="false">
      <alignment horizontal="general" vertical="bottom" textRotation="0" wrapText="false" indent="0" shrinkToFit="false"/>
      <protection locked="true" hidden="false"/>
    </xf>
    <xf numFmtId="164" fontId="6" fillId="5"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10" fillId="5" borderId="2" xfId="0" applyFont="true" applyBorder="true" applyAlignment="true" applyProtection="false">
      <alignment horizontal="left" vertical="top" textRotation="0" wrapText="true" indent="0" shrinkToFit="false"/>
      <protection locked="true" hidden="false"/>
    </xf>
    <xf numFmtId="165" fontId="6" fillId="3" borderId="2" xfId="0" applyFont="true" applyBorder="true" applyAlignment="true" applyProtection="false">
      <alignment horizontal="center" vertical="top" textRotation="0" wrapText="true" indent="0" shrinkToFit="false"/>
      <protection locked="true" hidden="false"/>
    </xf>
    <xf numFmtId="166" fontId="10" fillId="4" borderId="2" xfId="0" applyFont="true" applyBorder="true" applyAlignment="true" applyProtection="false">
      <alignment horizontal="center" vertical="top" textRotation="0" wrapText="true" indent="0" shrinkToFit="false"/>
      <protection locked="true" hidden="false"/>
    </xf>
    <xf numFmtId="167" fontId="10" fillId="4" borderId="2" xfId="0" applyFont="true" applyBorder="true" applyAlignment="true" applyProtection="false">
      <alignment horizontal="center" vertical="top" textRotation="0" wrapText="true" indent="0" shrinkToFit="false"/>
      <protection locked="true" hidden="false"/>
    </xf>
    <xf numFmtId="164" fontId="6" fillId="5" borderId="2" xfId="0" applyFont="true" applyBorder="true" applyAlignment="true" applyProtection="false">
      <alignment horizontal="left" vertical="top" textRotation="0" wrapText="true" indent="0" shrinkToFit="false"/>
      <protection locked="true" hidden="false"/>
    </xf>
    <xf numFmtId="164" fontId="11" fillId="6" borderId="2" xfId="0" applyFont="true" applyBorder="true" applyAlignment="true" applyProtection="false">
      <alignment horizontal="center" vertical="center" textRotation="0" wrapText="false" indent="0" shrinkToFit="false"/>
      <protection locked="true" hidden="false"/>
    </xf>
    <xf numFmtId="164" fontId="11" fillId="7" borderId="2" xfId="0" applyFont="true" applyBorder="true" applyAlignment="true" applyProtection="false">
      <alignment horizontal="center" vertical="center" textRotation="0" wrapText="false" indent="0" shrinkToFit="false"/>
      <protection locked="true" hidden="false"/>
    </xf>
    <xf numFmtId="164" fontId="11" fillId="2" borderId="2" xfId="0" applyFont="true" applyBorder="true" applyAlignment="true" applyProtection="false">
      <alignment horizontal="center" vertical="center" textRotation="0" wrapText="true" indent="0" shrinkToFit="false"/>
      <protection locked="true" hidden="false"/>
    </xf>
    <xf numFmtId="164" fontId="6" fillId="5" borderId="2" xfId="0" applyFont="true" applyBorder="true" applyAlignment="true" applyProtection="false">
      <alignment horizontal="center" vertical="top" textRotation="0" wrapText="true" indent="0" shrinkToFit="false"/>
      <protection locked="true" hidden="false"/>
    </xf>
    <xf numFmtId="164" fontId="6" fillId="3" borderId="2" xfId="0" applyFont="true" applyBorder="true" applyAlignment="true" applyProtection="false">
      <alignment horizontal="left" vertical="top" textRotation="0" wrapText="true" indent="0" shrinkToFit="false"/>
      <protection locked="true" hidden="false"/>
    </xf>
    <xf numFmtId="164" fontId="6" fillId="3" borderId="2" xfId="0" applyFont="true" applyBorder="true" applyAlignment="true" applyProtection="false">
      <alignment horizontal="center" vertical="top" textRotation="0" wrapText="true" indent="0" shrinkToFit="false"/>
      <protection locked="true" hidden="false"/>
    </xf>
    <xf numFmtId="164" fontId="6" fillId="4" borderId="2" xfId="0" applyFont="true" applyBorder="true" applyAlignment="true" applyProtection="false">
      <alignment horizontal="center" vertical="top" textRotation="0" wrapText="true" indent="0" shrinkToFit="false"/>
      <protection locked="true" hidden="false"/>
    </xf>
    <xf numFmtId="168" fontId="6" fillId="4" borderId="2" xfId="0" applyFont="true" applyBorder="true" applyAlignment="true" applyProtection="false">
      <alignment horizontal="left" vertical="top" textRotation="0" wrapText="true" indent="0" shrinkToFit="false"/>
      <protection locked="true" hidden="false"/>
    </xf>
    <xf numFmtId="165" fontId="6" fillId="3" borderId="2" xfId="0" applyFont="true" applyBorder="true" applyAlignment="true" applyProtection="false">
      <alignment horizontal="left" vertical="top" textRotation="0" wrapText="true" indent="0" shrinkToFit="false"/>
      <protection locked="true" hidden="false"/>
    </xf>
    <xf numFmtId="169" fontId="6" fillId="3" borderId="2" xfId="0" applyFont="true" applyBorder="true" applyAlignment="true" applyProtection="false">
      <alignment horizontal="left" vertical="top" textRotation="0" wrapText="true" indent="0" shrinkToFit="false"/>
      <protection locked="true" hidden="false"/>
    </xf>
    <xf numFmtId="168" fontId="6" fillId="3" borderId="2" xfId="0" applyFont="true" applyBorder="true" applyAlignment="true" applyProtection="false">
      <alignment horizontal="center" vertical="top" textRotation="0" wrapText="true" indent="0" shrinkToFit="false"/>
      <protection locked="true" hidden="false"/>
    </xf>
    <xf numFmtId="168" fontId="6" fillId="4" borderId="2" xfId="0" applyFont="true" applyBorder="true" applyAlignment="true" applyProtection="false">
      <alignment horizontal="center" vertical="top" textRotation="0" wrapText="true" indent="0" shrinkToFit="false"/>
      <protection locked="true" hidden="false"/>
    </xf>
    <xf numFmtId="165" fontId="6" fillId="4" borderId="2" xfId="0" applyFont="true" applyBorder="true" applyAlignment="true" applyProtection="false">
      <alignment horizontal="center" vertical="top" textRotation="0" wrapText="true" indent="0" shrinkToFit="false"/>
      <protection locked="true" hidden="false"/>
    </xf>
    <xf numFmtId="169" fontId="6" fillId="4" borderId="2" xfId="0" applyFont="true" applyBorder="true" applyAlignment="true" applyProtection="false">
      <alignment horizontal="center" vertical="top" textRotation="0" wrapText="true" indent="0" shrinkToFit="false"/>
      <protection locked="true" hidden="false"/>
    </xf>
    <xf numFmtId="169" fontId="10" fillId="4" borderId="2" xfId="0" applyFont="true" applyBorder="true" applyAlignment="true" applyProtection="false">
      <alignment horizontal="center" vertical="top" textRotation="0" wrapText="true" indent="0" shrinkToFit="false"/>
      <protection locked="true" hidden="false"/>
    </xf>
    <xf numFmtId="169" fontId="6" fillId="3" borderId="2" xfId="0" applyFont="true" applyBorder="true" applyAlignment="true" applyProtection="false">
      <alignment horizontal="center" vertical="top" textRotation="0" wrapText="true" indent="0" shrinkToFit="false"/>
      <protection locked="true" hidden="false"/>
    </xf>
    <xf numFmtId="165" fontId="10" fillId="4" borderId="2" xfId="0" applyFont="true" applyBorder="true" applyAlignment="true" applyProtection="false">
      <alignment horizontal="center" vertical="top" textRotation="0" wrapText="true" indent="0" shrinkToFit="false"/>
      <protection locked="true" hidden="false"/>
    </xf>
    <xf numFmtId="168" fontId="6" fillId="3" borderId="2" xfId="0" applyFont="true" applyBorder="true" applyAlignment="true" applyProtection="false">
      <alignment horizontal="left"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ont>
        <name val="Arial"/>
        <charset val="1"/>
        <family val="0"/>
        <b val="1"/>
        <color rgb="FF137252"/>
      </font>
      <fill>
        <patternFill>
          <bgColor rgb="FFDCF1E9"/>
        </patternFill>
      </fill>
    </dxf>
    <dxf>
      <font>
        <name val="Arial"/>
        <charset val="1"/>
        <family val="0"/>
        <b val="1"/>
        <color rgb="FF1A1816"/>
      </font>
      <fill>
        <patternFill>
          <bgColor rgb="FFFDEFC8"/>
        </patternFill>
      </fill>
    </dxf>
    <dxf>
      <font>
        <name val="Arial"/>
        <charset val="1"/>
        <family val="0"/>
        <b val="1"/>
        <color rgb="FFB83E24"/>
      </font>
      <fill>
        <patternFill>
          <bgColor rgb="FFFBE6DF"/>
        </patternFill>
      </fill>
    </dxf>
    <dxf>
      <fill>
        <patternFill>
          <bgColor rgb="FF5F585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37252"/>
      <rgbColor rgb="FFC0C0C0"/>
      <rgbColor rgb="FF808080"/>
      <rgbColor rgb="FF9999FF"/>
      <rgbColor rgb="FF993366"/>
      <rgbColor rgb="FFFDEFC8"/>
      <rgbColor rgb="FFDCF1E9"/>
      <rgbColor rgb="FF660066"/>
      <rgbColor rgb="FFFF8080"/>
      <rgbColor rgb="FF0066CC"/>
      <rgbColor rgb="FFE6E0D6"/>
      <rgbColor rgb="FF000080"/>
      <rgbColor rgb="FFFF00FF"/>
      <rgbColor rgb="FFFFFF00"/>
      <rgbColor rgb="FF00FFFF"/>
      <rgbColor rgb="FF800080"/>
      <rgbColor rgb="FF800000"/>
      <rgbColor rgb="FF008080"/>
      <rgbColor rgb="FF0000FF"/>
      <rgbColor rgb="FF00CCFF"/>
      <rgbColor rgb="FFFBFAF7"/>
      <rgbColor rgb="FFCCFFCC"/>
      <rgbColor rgb="FFFBE6DF"/>
      <rgbColor rgb="FF99CCFF"/>
      <rgbColor rgb="FFFF99CC"/>
      <rgbColor rgb="FFCC99FF"/>
      <rgbColor rgb="FFFFCC99"/>
      <rgbColor rgb="FF3366FF"/>
      <rgbColor rgb="FF33CCCC"/>
      <rgbColor rgb="FF99CC00"/>
      <rgbColor rgb="FFFFCC00"/>
      <rgbColor rgb="FFFF9900"/>
      <rgbColor rgb="FFE8593C"/>
      <rgbColor rgb="FF5F5850"/>
      <rgbColor rgb="FF969696"/>
      <rgbColor rgb="FF003366"/>
      <rgbColor rgb="FF1D9E75"/>
      <rgbColor rgb="FF003300"/>
      <rgbColor rgb="FF1A1816"/>
      <rgbColor rgb="FFB83E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816"/>
    <pageSetUpPr fitToPage="true"/>
  </sheetPr>
  <dimension ref="A1:B4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21.75" hidden="false" customHeight="true" outlineLevel="0" collapsed="false">
      <c r="A1" s="1" t="s">
        <v>0</v>
      </c>
      <c r="B1" s="2"/>
    </row>
    <row r="3" customFormat="false" ht="25.5" hidden="false" customHeight="true" outlineLevel="0" collapsed="false">
      <c r="A3" s="3" t="s">
        <v>1</v>
      </c>
    </row>
    <row r="5" customFormat="false" ht="70.5" hidden="false" customHeight="true" outlineLevel="0" collapsed="false">
      <c r="B5" s="4" t="s">
        <v>2</v>
      </c>
    </row>
    <row r="7" customFormat="false" ht="19.5" hidden="false" customHeight="true" outlineLevel="0" collapsed="false">
      <c r="B7" s="5" t="s">
        <v>3</v>
      </c>
    </row>
    <row r="8" customFormat="false" ht="43.5" hidden="false" customHeight="true" outlineLevel="0" collapsed="false">
      <c r="B8" s="4" t="s">
        <v>4</v>
      </c>
    </row>
    <row r="9" customFormat="false" ht="43.5" hidden="false" customHeight="true" outlineLevel="0" collapsed="false">
      <c r="B9" s="4" t="s">
        <v>5</v>
      </c>
    </row>
    <row r="10" customFormat="false" ht="43.5" hidden="false" customHeight="true" outlineLevel="0" collapsed="false">
      <c r="B10" s="4" t="s">
        <v>6</v>
      </c>
    </row>
    <row r="11" customFormat="false" ht="43.5" hidden="false" customHeight="true" outlineLevel="0" collapsed="false">
      <c r="B11" s="4" t="s">
        <v>7</v>
      </c>
    </row>
    <row r="12" customFormat="false" ht="30" hidden="false" customHeight="true" outlineLevel="0" collapsed="false">
      <c r="B12" s="4" t="s">
        <v>8</v>
      </c>
    </row>
    <row r="13" customFormat="false" ht="43.5" hidden="false" customHeight="true" outlineLevel="0" collapsed="false">
      <c r="B13" s="4" t="s">
        <v>9</v>
      </c>
    </row>
    <row r="15" customFormat="false" ht="19.5" hidden="false" customHeight="true" outlineLevel="0" collapsed="false">
      <c r="B15" s="5" t="s">
        <v>10</v>
      </c>
    </row>
    <row r="16" customFormat="false" ht="43.5" hidden="false" customHeight="true" outlineLevel="0" collapsed="false">
      <c r="B16" s="4" t="s">
        <v>11</v>
      </c>
    </row>
    <row r="17" customFormat="false" ht="30" hidden="false" customHeight="true" outlineLevel="0" collapsed="false">
      <c r="B17" s="4" t="s">
        <v>12</v>
      </c>
    </row>
    <row r="18" customFormat="false" ht="43.5" hidden="false" customHeight="true" outlineLevel="0" collapsed="false">
      <c r="B18" s="4" t="s">
        <v>13</v>
      </c>
    </row>
    <row r="20" customFormat="false" ht="19.5" hidden="false" customHeight="true" outlineLevel="0" collapsed="false">
      <c r="B20" s="5" t="s">
        <v>14</v>
      </c>
    </row>
    <row r="21" customFormat="false" ht="43.5" hidden="false" customHeight="true" outlineLevel="0" collapsed="false">
      <c r="B21" s="4" t="s">
        <v>15</v>
      </c>
    </row>
    <row r="22" customFormat="false" ht="30" hidden="false" customHeight="true" outlineLevel="0" collapsed="false">
      <c r="B22" s="4" t="s">
        <v>16</v>
      </c>
    </row>
    <row r="24" customFormat="false" ht="19.5" hidden="false" customHeight="true" outlineLevel="0" collapsed="false">
      <c r="B24" s="5" t="s">
        <v>17</v>
      </c>
    </row>
    <row r="25" customFormat="false" ht="18" hidden="false" customHeight="true" outlineLevel="0" collapsed="false">
      <c r="B25" s="6" t="s">
        <v>18</v>
      </c>
    </row>
    <row r="26" customFormat="false" ht="18" hidden="false" customHeight="true" outlineLevel="0" collapsed="false">
      <c r="B26" s="7" t="s">
        <v>19</v>
      </c>
    </row>
    <row r="27" customFormat="false" ht="18" hidden="false" customHeight="true" outlineLevel="0" collapsed="false">
      <c r="B27" s="8" t="s">
        <v>20</v>
      </c>
    </row>
    <row r="29" customFormat="false" ht="19.5" hidden="false" customHeight="true" outlineLevel="0" collapsed="false">
      <c r="B29" s="5" t="s">
        <v>21</v>
      </c>
    </row>
    <row r="30" customFormat="false" ht="30" hidden="false" customHeight="true" outlineLevel="0" collapsed="false">
      <c r="B30" s="4" t="s">
        <v>22</v>
      </c>
    </row>
    <row r="31" customFormat="false" ht="30" hidden="false" customHeight="true" outlineLevel="0" collapsed="false">
      <c r="B31" s="4" t="s">
        <v>23</v>
      </c>
    </row>
    <row r="32" customFormat="false" ht="16.5" hidden="false" customHeight="true" outlineLevel="0" collapsed="false">
      <c r="B32" s="4" t="s">
        <v>24</v>
      </c>
    </row>
    <row r="33" customFormat="false" ht="30" hidden="false" customHeight="true" outlineLevel="0" collapsed="false">
      <c r="B33" s="4" t="s">
        <v>25</v>
      </c>
    </row>
    <row r="34" customFormat="false" ht="30" hidden="false" customHeight="true" outlineLevel="0" collapsed="false">
      <c r="B34" s="4" t="s">
        <v>26</v>
      </c>
    </row>
    <row r="35" customFormat="false" ht="16.5" hidden="false" customHeight="true" outlineLevel="0" collapsed="false">
      <c r="B35" s="4" t="s">
        <v>27</v>
      </c>
    </row>
    <row r="37" customFormat="false" ht="19.5" hidden="false" customHeight="true" outlineLevel="0" collapsed="false">
      <c r="B37" s="5" t="s">
        <v>28</v>
      </c>
    </row>
    <row r="38" customFormat="false" ht="16.5" hidden="false" customHeight="true" outlineLevel="0" collapsed="false">
      <c r="B38" s="4" t="s">
        <v>29</v>
      </c>
    </row>
    <row r="40" customFormat="false" ht="43.5" hidden="false" customHeight="true" outlineLevel="0" collapsed="false">
      <c r="B40" s="9" t="s">
        <v>30</v>
      </c>
    </row>
  </sheetData>
  <printOptions headings="false" gridLines="false" gridLinesSet="true" horizontalCentered="false" verticalCentered="false"/>
  <pageMargins left="0.4" right="0.4" top="0.5" bottom="0.6"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T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11" topLeftCell="E12" activePane="bottomRight" state="frozen"/>
      <selection pane="topLeft" activeCell="A1" activeCellId="0" sqref="A1"/>
      <selection pane="topRight" activeCell="E1" activeCellId="0" sqref="E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22"/>
    <col collapsed="false" customWidth="true" hidden="false" outlineLevel="0" max="3" min="3" style="0" width="38"/>
    <col collapsed="false" customWidth="true" hidden="false" outlineLevel="0" max="4" min="4" style="0" width="9"/>
    <col collapsed="false" customWidth="true" hidden="false" outlineLevel="0" max="16" min="5" style="0" width="13"/>
    <col collapsed="false" customWidth="true" hidden="false" outlineLevel="0" max="17" min="17" style="0" width="12"/>
    <col collapsed="false" customWidth="true" hidden="false" outlineLevel="0" max="18" min="18" style="0" width="14"/>
    <col collapsed="false" customWidth="true" hidden="false" outlineLevel="0" max="19" min="19" style="0" width="26"/>
    <col collapsed="false" customWidth="true" hidden="false" outlineLevel="0" max="20" min="20" style="0" width="13"/>
  </cols>
  <sheetData>
    <row r="1" customFormat="false" ht="21.75" hidden="false" customHeight="true" outlineLevel="0" collapsed="false">
      <c r="A1" s="1" t="s">
        <v>31</v>
      </c>
      <c r="B1" s="2"/>
      <c r="C1" s="2"/>
      <c r="D1" s="2"/>
      <c r="E1" s="2"/>
      <c r="F1" s="2"/>
      <c r="G1" s="2"/>
      <c r="H1" s="2"/>
      <c r="I1" s="2"/>
      <c r="J1" s="2"/>
      <c r="K1" s="2"/>
      <c r="L1" s="2"/>
      <c r="M1" s="2"/>
      <c r="N1" s="2"/>
      <c r="O1" s="2"/>
      <c r="P1" s="2"/>
      <c r="Q1" s="2"/>
      <c r="R1" s="2"/>
      <c r="S1" s="2"/>
      <c r="T1" s="2"/>
    </row>
    <row r="2" customFormat="false" ht="25.5" hidden="false" customHeight="true" outlineLevel="0" collapsed="false">
      <c r="A2" s="3" t="s">
        <v>32</v>
      </c>
    </row>
    <row r="3" customFormat="false" ht="16.5" hidden="false" customHeight="true" outlineLevel="0" collapsed="false">
      <c r="A3" s="10" t="s">
        <v>33</v>
      </c>
      <c r="B3" s="10"/>
      <c r="C3" s="10"/>
      <c r="D3" s="10"/>
      <c r="E3" s="10"/>
      <c r="F3" s="10"/>
      <c r="G3" s="10"/>
      <c r="H3" s="10"/>
      <c r="I3" s="10"/>
      <c r="J3" s="10"/>
      <c r="K3" s="10"/>
      <c r="L3" s="10"/>
      <c r="M3" s="10"/>
      <c r="N3" s="10"/>
      <c r="O3" s="10"/>
      <c r="P3" s="10"/>
      <c r="Q3" s="10"/>
      <c r="R3" s="10"/>
      <c r="S3" s="10"/>
      <c r="T3" s="10"/>
    </row>
    <row r="4" customFormat="false" ht="45" hidden="false" customHeight="true" outlineLevel="0" collapsed="false">
      <c r="A4" s="11" t="s">
        <v>34</v>
      </c>
      <c r="B4" s="11"/>
      <c r="C4" s="11"/>
      <c r="D4" s="12" t="n">
        <v>2</v>
      </c>
      <c r="F4" s="11" t="s">
        <v>35</v>
      </c>
      <c r="G4" s="11"/>
      <c r="H4" s="11"/>
      <c r="I4" s="11"/>
      <c r="J4" s="13" t="n">
        <f aca="false">COUNTA(C12:C31)</f>
        <v>0</v>
      </c>
      <c r="K4" s="13"/>
    </row>
    <row r="5" customFormat="false" ht="19.5" hidden="false" customHeight="true" outlineLevel="0" collapsed="false">
      <c r="F5" s="11" t="s">
        <v>36</v>
      </c>
      <c r="G5" s="11"/>
      <c r="H5" s="11"/>
      <c r="I5" s="11"/>
      <c r="J5" s="13" t="n">
        <f aca="false">COUNTIF(R12:R31,"Couverte")</f>
        <v>0</v>
      </c>
      <c r="K5" s="13"/>
    </row>
    <row r="6" customFormat="false" ht="19.5" hidden="false" customHeight="true" outlineLevel="0" collapsed="false">
      <c r="F6" s="11" t="s">
        <v>37</v>
      </c>
      <c r="G6" s="11"/>
      <c r="H6" s="11"/>
      <c r="I6" s="11"/>
      <c r="J6" s="13" t="n">
        <f aca="false">COUNTIF(R12:R31,"À sécuriser")</f>
        <v>0</v>
      </c>
      <c r="K6" s="13"/>
    </row>
    <row r="7" customFormat="false" ht="19.5" hidden="false" customHeight="true" outlineLevel="0" collapsed="false">
      <c r="F7" s="11" t="s">
        <v>38</v>
      </c>
      <c r="G7" s="11"/>
      <c r="H7" s="11"/>
      <c r="I7" s="11"/>
      <c r="J7" s="13" t="n">
        <f aca="false">COUNTIF(R12:R31,"Non couverte")</f>
        <v>0</v>
      </c>
      <c r="K7" s="13"/>
    </row>
    <row r="8" customFormat="false" ht="19.5" hidden="false" customHeight="true" outlineLevel="0" collapsed="false">
      <c r="F8" s="11" t="s">
        <v>39</v>
      </c>
      <c r="G8" s="11"/>
      <c r="H8" s="11"/>
      <c r="I8" s="11"/>
      <c r="J8" s="14" t="str">
        <f aca="false">IF(COUNTA(C12:C31)=0,"",COUNTIF(R12:R31,"Couverte")/COUNTA(C12:C31))</f>
        <v/>
      </c>
      <c r="K8" s="14"/>
    </row>
    <row r="9" customFormat="false" ht="31.5" hidden="false" customHeight="true" outlineLevel="0" collapsed="false">
      <c r="A9" s="15" t="s">
        <v>40</v>
      </c>
      <c r="B9" s="15"/>
      <c r="C9" s="15"/>
      <c r="D9" s="15"/>
      <c r="E9" s="15"/>
      <c r="F9" s="15"/>
      <c r="G9" s="15"/>
      <c r="H9" s="15"/>
      <c r="I9" s="15"/>
      <c r="J9" s="15"/>
      <c r="K9" s="15"/>
      <c r="L9" s="15"/>
      <c r="M9" s="15"/>
      <c r="N9" s="15"/>
      <c r="O9" s="15"/>
      <c r="P9" s="15"/>
      <c r="Q9" s="15"/>
      <c r="R9" s="15"/>
      <c r="S9" s="15"/>
      <c r="T9" s="15"/>
    </row>
    <row r="10" customFormat="false" ht="19.5" hidden="false" customHeight="true" outlineLevel="0" collapsed="false">
      <c r="A10" s="16" t="s">
        <v>41</v>
      </c>
      <c r="B10" s="16"/>
      <c r="C10" s="16"/>
      <c r="D10" s="16"/>
      <c r="E10" s="17" t="s">
        <v>42</v>
      </c>
      <c r="F10" s="17"/>
      <c r="G10" s="17"/>
      <c r="H10" s="17"/>
      <c r="I10" s="17"/>
      <c r="J10" s="17"/>
      <c r="K10" s="17"/>
      <c r="L10" s="17"/>
      <c r="M10" s="17"/>
      <c r="N10" s="17"/>
      <c r="O10" s="17"/>
      <c r="P10" s="17"/>
      <c r="Q10" s="16" t="s">
        <v>43</v>
      </c>
      <c r="R10" s="16"/>
      <c r="S10" s="17" t="s">
        <v>44</v>
      </c>
    </row>
    <row r="11" customFormat="false" ht="45.75" hidden="false" customHeight="true" outlineLevel="0" collapsed="false">
      <c r="A11" s="18" t="s">
        <v>45</v>
      </c>
      <c r="B11" s="18" t="s">
        <v>46</v>
      </c>
      <c r="C11" s="18" t="s">
        <v>47</v>
      </c>
      <c r="D11" s="18" t="s">
        <v>48</v>
      </c>
      <c r="E11" s="18" t="str">
        <f aca="false">IF(Intervenants!$B$13="","(libre)",Intervenants!$B$13&amp;CHAR(10)&amp;"("&amp;IF(Intervenants!$C$13="","statut ?",LOWER(Intervenants!$C$13))&amp;")")</f>
        <v>(libre)</v>
      </c>
      <c r="F11" s="18" t="str">
        <f aca="false">IF(Intervenants!$B$14="","(libre)",Intervenants!$B$14&amp;CHAR(10)&amp;"("&amp;IF(Intervenants!$C$14="","statut ?",LOWER(Intervenants!$C$14))&amp;")")</f>
        <v>(libre)</v>
      </c>
      <c r="G11" s="18" t="str">
        <f aca="false">IF(Intervenants!$B$15="","(libre)",Intervenants!$B$15&amp;CHAR(10)&amp;"("&amp;IF(Intervenants!$C$15="","statut ?",LOWER(Intervenants!$C$15))&amp;")")</f>
        <v>(libre)</v>
      </c>
      <c r="H11" s="18" t="str">
        <f aca="false">IF(Intervenants!$B$16="","(libre)",Intervenants!$B$16&amp;CHAR(10)&amp;"("&amp;IF(Intervenants!$C$16="","statut ?",LOWER(Intervenants!$C$16))&amp;")")</f>
        <v>(libre)</v>
      </c>
      <c r="I11" s="18" t="str">
        <f aca="false">IF(Intervenants!$B$17="","(libre)",Intervenants!$B$17&amp;CHAR(10)&amp;"("&amp;IF(Intervenants!$C$17="","statut ?",LOWER(Intervenants!$C$17))&amp;")")</f>
        <v>(libre)</v>
      </c>
      <c r="J11" s="18" t="str">
        <f aca="false">IF(Intervenants!$B$18="","(libre)",Intervenants!$B$18&amp;CHAR(10)&amp;"("&amp;IF(Intervenants!$C$18="","statut ?",LOWER(Intervenants!$C$18))&amp;")")</f>
        <v>(libre)</v>
      </c>
      <c r="K11" s="18" t="str">
        <f aca="false">IF(Intervenants!$B$19="","(libre)",Intervenants!$B$19&amp;CHAR(10)&amp;"("&amp;IF(Intervenants!$C$19="","statut ?",LOWER(Intervenants!$C$19))&amp;")")</f>
        <v>(libre)</v>
      </c>
      <c r="L11" s="18" t="str">
        <f aca="false">IF(Intervenants!$B$20="","(libre)",Intervenants!$B$20&amp;CHAR(10)&amp;"("&amp;IF(Intervenants!$C$20="","statut ?",LOWER(Intervenants!$C$20))&amp;")")</f>
        <v>(libre)</v>
      </c>
      <c r="M11" s="18" t="str">
        <f aca="false">IF(Intervenants!$B$21="","(libre)",Intervenants!$B$21&amp;CHAR(10)&amp;"("&amp;IF(Intervenants!$C$21="","statut ?",LOWER(Intervenants!$C$21))&amp;")")</f>
        <v>(libre)</v>
      </c>
      <c r="N11" s="18" t="str">
        <f aca="false">IF(Intervenants!$B$22="","(libre)",Intervenants!$B$22&amp;CHAR(10)&amp;"("&amp;IF(Intervenants!$C$22="","statut ?",LOWER(Intervenants!$C$22))&amp;")")</f>
        <v>(libre)</v>
      </c>
      <c r="O11" s="18" t="str">
        <f aca="false">IF(Intervenants!$B$23="","(libre)",Intervenants!$B$23&amp;CHAR(10)&amp;"("&amp;IF(Intervenants!$C$23="","statut ?",LOWER(Intervenants!$C$23))&amp;")")</f>
        <v>(libre)</v>
      </c>
      <c r="P11" s="18" t="str">
        <f aca="false">IF(Intervenants!$B$24="","(libre)",Intervenants!$B$24&amp;CHAR(10)&amp;"("&amp;IF(Intervenants!$C$24="","statut ?",LOWER(Intervenants!$C$24))&amp;")")</f>
        <v>(libre)</v>
      </c>
      <c r="Q11" s="18" t="s">
        <v>49</v>
      </c>
      <c r="R11" s="18" t="s">
        <v>50</v>
      </c>
      <c r="S11" s="18" t="s">
        <v>51</v>
      </c>
    </row>
    <row r="12" customFormat="false" ht="24" hidden="false" customHeight="true" outlineLevel="0" collapsed="false">
      <c r="A12" s="19" t="s">
        <v>52</v>
      </c>
      <c r="B12" s="20"/>
      <c r="C12" s="20"/>
      <c r="D12" s="21"/>
      <c r="E12" s="21"/>
      <c r="F12" s="21"/>
      <c r="G12" s="21"/>
      <c r="H12" s="21"/>
      <c r="I12" s="21"/>
      <c r="J12" s="21"/>
      <c r="K12" s="21"/>
      <c r="L12" s="21"/>
      <c r="M12" s="21"/>
      <c r="N12" s="21"/>
      <c r="O12" s="21"/>
      <c r="P12" s="21"/>
      <c r="Q12" s="22" t="str">
        <f aca="false">IF(OR(C12="",D12=""),"",COUNTIF(E12:P12,"&gt;="&amp;D12))</f>
        <v/>
      </c>
      <c r="R12" s="22" t="str">
        <f aca="false">IF(Q12="","",IF(Q12=0,"Non couverte",IF(Q12&lt;$D$4,"À sécuriser","Couverte")))</f>
        <v/>
      </c>
      <c r="S12" s="20"/>
    </row>
    <row r="13" customFormat="false" ht="24" hidden="false" customHeight="true" outlineLevel="0" collapsed="false">
      <c r="A13" s="19" t="s">
        <v>53</v>
      </c>
      <c r="B13" s="20"/>
      <c r="C13" s="20"/>
      <c r="D13" s="21"/>
      <c r="E13" s="21"/>
      <c r="F13" s="21"/>
      <c r="G13" s="21"/>
      <c r="H13" s="21"/>
      <c r="I13" s="21"/>
      <c r="J13" s="21"/>
      <c r="K13" s="21"/>
      <c r="L13" s="21"/>
      <c r="M13" s="21"/>
      <c r="N13" s="21"/>
      <c r="O13" s="21"/>
      <c r="P13" s="21"/>
      <c r="Q13" s="22" t="str">
        <f aca="false">IF(OR(C13="",D13=""),"",COUNTIF(E13:P13,"&gt;="&amp;D13))</f>
        <v/>
      </c>
      <c r="R13" s="22" t="str">
        <f aca="false">IF(Q13="","",IF(Q13=0,"Non couverte",IF(Q13&lt;$D$4,"À sécuriser","Couverte")))</f>
        <v/>
      </c>
      <c r="S13" s="20"/>
    </row>
    <row r="14" customFormat="false" ht="24" hidden="false" customHeight="true" outlineLevel="0" collapsed="false">
      <c r="A14" s="19" t="s">
        <v>54</v>
      </c>
      <c r="B14" s="20"/>
      <c r="C14" s="20"/>
      <c r="D14" s="21"/>
      <c r="E14" s="21"/>
      <c r="F14" s="21"/>
      <c r="G14" s="21"/>
      <c r="H14" s="21"/>
      <c r="I14" s="21"/>
      <c r="J14" s="21"/>
      <c r="K14" s="21"/>
      <c r="L14" s="21"/>
      <c r="M14" s="21"/>
      <c r="N14" s="21"/>
      <c r="O14" s="21"/>
      <c r="P14" s="21"/>
      <c r="Q14" s="22" t="str">
        <f aca="false">IF(OR(C14="",D14=""),"",COUNTIF(E14:P14,"&gt;="&amp;D14))</f>
        <v/>
      </c>
      <c r="R14" s="22" t="str">
        <f aca="false">IF(Q14="","",IF(Q14=0,"Non couverte",IF(Q14&lt;$D$4,"À sécuriser","Couverte")))</f>
        <v/>
      </c>
      <c r="S14" s="20"/>
    </row>
    <row r="15" customFormat="false" ht="24" hidden="false" customHeight="true" outlineLevel="0" collapsed="false">
      <c r="A15" s="19" t="s">
        <v>55</v>
      </c>
      <c r="B15" s="20"/>
      <c r="C15" s="20"/>
      <c r="D15" s="21"/>
      <c r="E15" s="21"/>
      <c r="F15" s="21"/>
      <c r="G15" s="21"/>
      <c r="H15" s="21"/>
      <c r="I15" s="21"/>
      <c r="J15" s="21"/>
      <c r="K15" s="21"/>
      <c r="L15" s="21"/>
      <c r="M15" s="21"/>
      <c r="N15" s="21"/>
      <c r="O15" s="21"/>
      <c r="P15" s="21"/>
      <c r="Q15" s="22" t="str">
        <f aca="false">IF(OR(C15="",D15=""),"",COUNTIF(E15:P15,"&gt;="&amp;D15))</f>
        <v/>
      </c>
      <c r="R15" s="22" t="str">
        <f aca="false">IF(Q15="","",IF(Q15=0,"Non couverte",IF(Q15&lt;$D$4,"À sécuriser","Couverte")))</f>
        <v/>
      </c>
      <c r="S15" s="20"/>
    </row>
    <row r="16" customFormat="false" ht="24" hidden="false" customHeight="true" outlineLevel="0" collapsed="false">
      <c r="A16" s="19" t="s">
        <v>56</v>
      </c>
      <c r="B16" s="20"/>
      <c r="C16" s="20"/>
      <c r="D16" s="21"/>
      <c r="E16" s="21"/>
      <c r="F16" s="21"/>
      <c r="G16" s="21"/>
      <c r="H16" s="21"/>
      <c r="I16" s="21"/>
      <c r="J16" s="21"/>
      <c r="K16" s="21"/>
      <c r="L16" s="21"/>
      <c r="M16" s="21"/>
      <c r="N16" s="21"/>
      <c r="O16" s="21"/>
      <c r="P16" s="21"/>
      <c r="Q16" s="22" t="str">
        <f aca="false">IF(OR(C16="",D16=""),"",COUNTIF(E16:P16,"&gt;="&amp;D16))</f>
        <v/>
      </c>
      <c r="R16" s="22" t="str">
        <f aca="false">IF(Q16="","",IF(Q16=0,"Non couverte",IF(Q16&lt;$D$4,"À sécuriser","Couverte")))</f>
        <v/>
      </c>
      <c r="S16" s="20"/>
    </row>
    <row r="17" customFormat="false" ht="24" hidden="false" customHeight="true" outlineLevel="0" collapsed="false">
      <c r="A17" s="19" t="s">
        <v>57</v>
      </c>
      <c r="B17" s="20"/>
      <c r="C17" s="20"/>
      <c r="D17" s="21"/>
      <c r="E17" s="21"/>
      <c r="F17" s="21"/>
      <c r="G17" s="21"/>
      <c r="H17" s="21"/>
      <c r="I17" s="21"/>
      <c r="J17" s="21"/>
      <c r="K17" s="21"/>
      <c r="L17" s="21"/>
      <c r="M17" s="21"/>
      <c r="N17" s="21"/>
      <c r="O17" s="21"/>
      <c r="P17" s="21"/>
      <c r="Q17" s="22" t="str">
        <f aca="false">IF(OR(C17="",D17=""),"",COUNTIF(E17:P17,"&gt;="&amp;D17))</f>
        <v/>
      </c>
      <c r="R17" s="22" t="str">
        <f aca="false">IF(Q17="","",IF(Q17=0,"Non couverte",IF(Q17&lt;$D$4,"À sécuriser","Couverte")))</f>
        <v/>
      </c>
      <c r="S17" s="20"/>
    </row>
    <row r="18" customFormat="false" ht="24" hidden="false" customHeight="true" outlineLevel="0" collapsed="false">
      <c r="A18" s="19" t="s">
        <v>58</v>
      </c>
      <c r="B18" s="20"/>
      <c r="C18" s="20"/>
      <c r="D18" s="21"/>
      <c r="E18" s="21"/>
      <c r="F18" s="21"/>
      <c r="G18" s="21"/>
      <c r="H18" s="21"/>
      <c r="I18" s="21"/>
      <c r="J18" s="21"/>
      <c r="K18" s="21"/>
      <c r="L18" s="21"/>
      <c r="M18" s="21"/>
      <c r="N18" s="21"/>
      <c r="O18" s="21"/>
      <c r="P18" s="21"/>
      <c r="Q18" s="22" t="str">
        <f aca="false">IF(OR(C18="",D18=""),"",COUNTIF(E18:P18,"&gt;="&amp;D18))</f>
        <v/>
      </c>
      <c r="R18" s="22" t="str">
        <f aca="false">IF(Q18="","",IF(Q18=0,"Non couverte",IF(Q18&lt;$D$4,"À sécuriser","Couverte")))</f>
        <v/>
      </c>
      <c r="S18" s="20"/>
    </row>
    <row r="19" customFormat="false" ht="24" hidden="false" customHeight="true" outlineLevel="0" collapsed="false">
      <c r="A19" s="19" t="s">
        <v>59</v>
      </c>
      <c r="B19" s="20"/>
      <c r="C19" s="20"/>
      <c r="D19" s="21"/>
      <c r="E19" s="21"/>
      <c r="F19" s="21"/>
      <c r="G19" s="21"/>
      <c r="H19" s="21"/>
      <c r="I19" s="21"/>
      <c r="J19" s="21"/>
      <c r="K19" s="21"/>
      <c r="L19" s="21"/>
      <c r="M19" s="21"/>
      <c r="N19" s="21"/>
      <c r="O19" s="21"/>
      <c r="P19" s="21"/>
      <c r="Q19" s="22" t="str">
        <f aca="false">IF(OR(C19="",D19=""),"",COUNTIF(E19:P19,"&gt;="&amp;D19))</f>
        <v/>
      </c>
      <c r="R19" s="22" t="str">
        <f aca="false">IF(Q19="","",IF(Q19=0,"Non couverte",IF(Q19&lt;$D$4,"À sécuriser","Couverte")))</f>
        <v/>
      </c>
      <c r="S19" s="20"/>
    </row>
    <row r="20" customFormat="false" ht="24" hidden="false" customHeight="true" outlineLevel="0" collapsed="false">
      <c r="A20" s="19" t="s">
        <v>60</v>
      </c>
      <c r="B20" s="20"/>
      <c r="C20" s="20"/>
      <c r="D20" s="21"/>
      <c r="E20" s="21"/>
      <c r="F20" s="21"/>
      <c r="G20" s="21"/>
      <c r="H20" s="21"/>
      <c r="I20" s="21"/>
      <c r="J20" s="21"/>
      <c r="K20" s="21"/>
      <c r="L20" s="21"/>
      <c r="M20" s="21"/>
      <c r="N20" s="21"/>
      <c r="O20" s="21"/>
      <c r="P20" s="21"/>
      <c r="Q20" s="22" t="str">
        <f aca="false">IF(OR(C20="",D20=""),"",COUNTIF(E20:P20,"&gt;="&amp;D20))</f>
        <v/>
      </c>
      <c r="R20" s="22" t="str">
        <f aca="false">IF(Q20="","",IF(Q20=0,"Non couverte",IF(Q20&lt;$D$4,"À sécuriser","Couverte")))</f>
        <v/>
      </c>
      <c r="S20" s="20"/>
    </row>
    <row r="21" customFormat="false" ht="24" hidden="false" customHeight="true" outlineLevel="0" collapsed="false">
      <c r="A21" s="19" t="s">
        <v>61</v>
      </c>
      <c r="B21" s="20"/>
      <c r="C21" s="20"/>
      <c r="D21" s="21"/>
      <c r="E21" s="21"/>
      <c r="F21" s="21"/>
      <c r="G21" s="21"/>
      <c r="H21" s="21"/>
      <c r="I21" s="21"/>
      <c r="J21" s="21"/>
      <c r="K21" s="21"/>
      <c r="L21" s="21"/>
      <c r="M21" s="21"/>
      <c r="N21" s="21"/>
      <c r="O21" s="21"/>
      <c r="P21" s="21"/>
      <c r="Q21" s="22" t="str">
        <f aca="false">IF(OR(C21="",D21=""),"",COUNTIF(E21:P21,"&gt;="&amp;D21))</f>
        <v/>
      </c>
      <c r="R21" s="22" t="str">
        <f aca="false">IF(Q21="","",IF(Q21=0,"Non couverte",IF(Q21&lt;$D$4,"À sécuriser","Couverte")))</f>
        <v/>
      </c>
      <c r="S21" s="20"/>
    </row>
    <row r="22" customFormat="false" ht="24" hidden="false" customHeight="true" outlineLevel="0" collapsed="false">
      <c r="A22" s="19" t="s">
        <v>62</v>
      </c>
      <c r="B22" s="20"/>
      <c r="C22" s="20"/>
      <c r="D22" s="21"/>
      <c r="E22" s="21"/>
      <c r="F22" s="21"/>
      <c r="G22" s="21"/>
      <c r="H22" s="21"/>
      <c r="I22" s="21"/>
      <c r="J22" s="21"/>
      <c r="K22" s="21"/>
      <c r="L22" s="21"/>
      <c r="M22" s="21"/>
      <c r="N22" s="21"/>
      <c r="O22" s="21"/>
      <c r="P22" s="21"/>
      <c r="Q22" s="22" t="str">
        <f aca="false">IF(OR(C22="",D22=""),"",COUNTIF(E22:P22,"&gt;="&amp;D22))</f>
        <v/>
      </c>
      <c r="R22" s="22" t="str">
        <f aca="false">IF(Q22="","",IF(Q22=0,"Non couverte",IF(Q22&lt;$D$4,"À sécuriser","Couverte")))</f>
        <v/>
      </c>
      <c r="S22" s="20"/>
    </row>
    <row r="23" customFormat="false" ht="24" hidden="false" customHeight="true" outlineLevel="0" collapsed="false">
      <c r="A23" s="19" t="s">
        <v>63</v>
      </c>
      <c r="B23" s="20"/>
      <c r="C23" s="20"/>
      <c r="D23" s="21"/>
      <c r="E23" s="21"/>
      <c r="F23" s="21"/>
      <c r="G23" s="21"/>
      <c r="H23" s="21"/>
      <c r="I23" s="21"/>
      <c r="J23" s="21"/>
      <c r="K23" s="21"/>
      <c r="L23" s="21"/>
      <c r="M23" s="21"/>
      <c r="N23" s="21"/>
      <c r="O23" s="21"/>
      <c r="P23" s="21"/>
      <c r="Q23" s="22" t="str">
        <f aca="false">IF(OR(C23="",D23=""),"",COUNTIF(E23:P23,"&gt;="&amp;D23))</f>
        <v/>
      </c>
      <c r="R23" s="22" t="str">
        <f aca="false">IF(Q23="","",IF(Q23=0,"Non couverte",IF(Q23&lt;$D$4,"À sécuriser","Couverte")))</f>
        <v/>
      </c>
      <c r="S23" s="20"/>
    </row>
    <row r="24" customFormat="false" ht="24" hidden="false" customHeight="true" outlineLevel="0" collapsed="false">
      <c r="A24" s="19" t="s">
        <v>64</v>
      </c>
      <c r="B24" s="20"/>
      <c r="C24" s="20"/>
      <c r="D24" s="21"/>
      <c r="E24" s="21"/>
      <c r="F24" s="21"/>
      <c r="G24" s="21"/>
      <c r="H24" s="21"/>
      <c r="I24" s="21"/>
      <c r="J24" s="21"/>
      <c r="K24" s="21"/>
      <c r="L24" s="21"/>
      <c r="M24" s="21"/>
      <c r="N24" s="21"/>
      <c r="O24" s="21"/>
      <c r="P24" s="21"/>
      <c r="Q24" s="22" t="str">
        <f aca="false">IF(OR(C24="",D24=""),"",COUNTIF(E24:P24,"&gt;="&amp;D24))</f>
        <v/>
      </c>
      <c r="R24" s="22" t="str">
        <f aca="false">IF(Q24="","",IF(Q24=0,"Non couverte",IF(Q24&lt;$D$4,"À sécuriser","Couverte")))</f>
        <v/>
      </c>
      <c r="S24" s="20"/>
    </row>
    <row r="25" customFormat="false" ht="24" hidden="false" customHeight="true" outlineLevel="0" collapsed="false">
      <c r="A25" s="19" t="s">
        <v>65</v>
      </c>
      <c r="B25" s="20"/>
      <c r="C25" s="20"/>
      <c r="D25" s="21"/>
      <c r="E25" s="21"/>
      <c r="F25" s="21"/>
      <c r="G25" s="21"/>
      <c r="H25" s="21"/>
      <c r="I25" s="21"/>
      <c r="J25" s="21"/>
      <c r="K25" s="21"/>
      <c r="L25" s="21"/>
      <c r="M25" s="21"/>
      <c r="N25" s="21"/>
      <c r="O25" s="21"/>
      <c r="P25" s="21"/>
      <c r="Q25" s="22" t="str">
        <f aca="false">IF(OR(C25="",D25=""),"",COUNTIF(E25:P25,"&gt;="&amp;D25))</f>
        <v/>
      </c>
      <c r="R25" s="22" t="str">
        <f aca="false">IF(Q25="","",IF(Q25=0,"Non couverte",IF(Q25&lt;$D$4,"À sécuriser","Couverte")))</f>
        <v/>
      </c>
      <c r="S25" s="20"/>
    </row>
    <row r="26" customFormat="false" ht="24" hidden="false" customHeight="true" outlineLevel="0" collapsed="false">
      <c r="A26" s="19" t="s">
        <v>66</v>
      </c>
      <c r="B26" s="20"/>
      <c r="C26" s="20"/>
      <c r="D26" s="21"/>
      <c r="E26" s="21"/>
      <c r="F26" s="21"/>
      <c r="G26" s="21"/>
      <c r="H26" s="21"/>
      <c r="I26" s="21"/>
      <c r="J26" s="21"/>
      <c r="K26" s="21"/>
      <c r="L26" s="21"/>
      <c r="M26" s="21"/>
      <c r="N26" s="21"/>
      <c r="O26" s="21"/>
      <c r="P26" s="21"/>
      <c r="Q26" s="22" t="str">
        <f aca="false">IF(OR(C26="",D26=""),"",COUNTIF(E26:P26,"&gt;="&amp;D26))</f>
        <v/>
      </c>
      <c r="R26" s="22" t="str">
        <f aca="false">IF(Q26="","",IF(Q26=0,"Non couverte",IF(Q26&lt;$D$4,"À sécuriser","Couverte")))</f>
        <v/>
      </c>
      <c r="S26" s="20"/>
    </row>
    <row r="27" customFormat="false" ht="24" hidden="false" customHeight="true" outlineLevel="0" collapsed="false">
      <c r="A27" s="19" t="s">
        <v>67</v>
      </c>
      <c r="B27" s="20"/>
      <c r="C27" s="20"/>
      <c r="D27" s="21"/>
      <c r="E27" s="21"/>
      <c r="F27" s="21"/>
      <c r="G27" s="21"/>
      <c r="H27" s="21"/>
      <c r="I27" s="21"/>
      <c r="J27" s="21"/>
      <c r="K27" s="21"/>
      <c r="L27" s="21"/>
      <c r="M27" s="21"/>
      <c r="N27" s="21"/>
      <c r="O27" s="21"/>
      <c r="P27" s="21"/>
      <c r="Q27" s="22" t="str">
        <f aca="false">IF(OR(C27="",D27=""),"",COUNTIF(E27:P27,"&gt;="&amp;D27))</f>
        <v/>
      </c>
      <c r="R27" s="22" t="str">
        <f aca="false">IF(Q27="","",IF(Q27=0,"Non couverte",IF(Q27&lt;$D$4,"À sécuriser","Couverte")))</f>
        <v/>
      </c>
      <c r="S27" s="20"/>
    </row>
    <row r="28" customFormat="false" ht="24" hidden="false" customHeight="true" outlineLevel="0" collapsed="false">
      <c r="A28" s="19" t="s">
        <v>68</v>
      </c>
      <c r="B28" s="20"/>
      <c r="C28" s="20"/>
      <c r="D28" s="21"/>
      <c r="E28" s="21"/>
      <c r="F28" s="21"/>
      <c r="G28" s="21"/>
      <c r="H28" s="21"/>
      <c r="I28" s="21"/>
      <c r="J28" s="21"/>
      <c r="K28" s="21"/>
      <c r="L28" s="21"/>
      <c r="M28" s="21"/>
      <c r="N28" s="21"/>
      <c r="O28" s="21"/>
      <c r="P28" s="21"/>
      <c r="Q28" s="22" t="str">
        <f aca="false">IF(OR(C28="",D28=""),"",COUNTIF(E28:P28,"&gt;="&amp;D28))</f>
        <v/>
      </c>
      <c r="R28" s="22" t="str">
        <f aca="false">IF(Q28="","",IF(Q28=0,"Non couverte",IF(Q28&lt;$D$4,"À sécuriser","Couverte")))</f>
        <v/>
      </c>
      <c r="S28" s="20"/>
    </row>
    <row r="29" customFormat="false" ht="24" hidden="false" customHeight="true" outlineLevel="0" collapsed="false">
      <c r="A29" s="19" t="s">
        <v>69</v>
      </c>
      <c r="B29" s="20"/>
      <c r="C29" s="20"/>
      <c r="D29" s="21"/>
      <c r="E29" s="21"/>
      <c r="F29" s="21"/>
      <c r="G29" s="21"/>
      <c r="H29" s="21"/>
      <c r="I29" s="21"/>
      <c r="J29" s="21"/>
      <c r="K29" s="21"/>
      <c r="L29" s="21"/>
      <c r="M29" s="21"/>
      <c r="N29" s="21"/>
      <c r="O29" s="21"/>
      <c r="P29" s="21"/>
      <c r="Q29" s="22" t="str">
        <f aca="false">IF(OR(C29="",D29=""),"",COUNTIF(E29:P29,"&gt;="&amp;D29))</f>
        <v/>
      </c>
      <c r="R29" s="22" t="str">
        <f aca="false">IF(Q29="","",IF(Q29=0,"Non couverte",IF(Q29&lt;$D$4,"À sécuriser","Couverte")))</f>
        <v/>
      </c>
      <c r="S29" s="20"/>
    </row>
    <row r="30" customFormat="false" ht="24" hidden="false" customHeight="true" outlineLevel="0" collapsed="false">
      <c r="A30" s="19" t="s">
        <v>70</v>
      </c>
      <c r="B30" s="20"/>
      <c r="C30" s="20"/>
      <c r="D30" s="21"/>
      <c r="E30" s="21"/>
      <c r="F30" s="21"/>
      <c r="G30" s="21"/>
      <c r="H30" s="21"/>
      <c r="I30" s="21"/>
      <c r="J30" s="21"/>
      <c r="K30" s="21"/>
      <c r="L30" s="21"/>
      <c r="M30" s="21"/>
      <c r="N30" s="21"/>
      <c r="O30" s="21"/>
      <c r="P30" s="21"/>
      <c r="Q30" s="22" t="str">
        <f aca="false">IF(OR(C30="",D30=""),"",COUNTIF(E30:P30,"&gt;="&amp;D30))</f>
        <v/>
      </c>
      <c r="R30" s="22" t="str">
        <f aca="false">IF(Q30="","",IF(Q30=0,"Non couverte",IF(Q30&lt;$D$4,"À sécuriser","Couverte")))</f>
        <v/>
      </c>
      <c r="S30" s="20"/>
    </row>
    <row r="31" customFormat="false" ht="24" hidden="false" customHeight="true" outlineLevel="0" collapsed="false">
      <c r="A31" s="19" t="s">
        <v>71</v>
      </c>
      <c r="B31" s="20"/>
      <c r="C31" s="20"/>
      <c r="D31" s="21"/>
      <c r="E31" s="21"/>
      <c r="F31" s="21"/>
      <c r="G31" s="21"/>
      <c r="H31" s="21"/>
      <c r="I31" s="21"/>
      <c r="J31" s="21"/>
      <c r="K31" s="21"/>
      <c r="L31" s="21"/>
      <c r="M31" s="21"/>
      <c r="N31" s="21"/>
      <c r="O31" s="21"/>
      <c r="P31" s="21"/>
      <c r="Q31" s="22" t="str">
        <f aca="false">IF(OR(C31="",D31=""),"",COUNTIF(E31:P31,"&gt;="&amp;D31))</f>
        <v/>
      </c>
      <c r="R31" s="22" t="str">
        <f aca="false">IF(Q31="","",IF(Q31=0,"Non couverte",IF(Q31&lt;$D$4,"À sécuriser","Couverte")))</f>
        <v/>
      </c>
      <c r="S31" s="20"/>
    </row>
    <row r="32" customFormat="false" ht="21.75" hidden="false" customHeight="true" outlineLevel="0" collapsed="false">
      <c r="A32" s="11" t="s">
        <v>72</v>
      </c>
      <c r="B32" s="11"/>
      <c r="C32" s="11"/>
      <c r="D32" s="11"/>
      <c r="E32" s="13" t="n">
        <f aca="false">SUMPRODUCT(--($D$12:$D$31&lt;&gt;""),--(E12:E31&lt;&gt;""),--(E12:E31&gt;=$D$12:$D$31))</f>
        <v>0</v>
      </c>
      <c r="F32" s="13" t="n">
        <f aca="false">SUMPRODUCT(--($D$12:$D$31&lt;&gt;""),--(F12:F31&lt;&gt;""),--(F12:F31&gt;=$D$12:$D$31))</f>
        <v>0</v>
      </c>
      <c r="G32" s="13" t="n">
        <f aca="false">SUMPRODUCT(--($D$12:$D$31&lt;&gt;""),--(G12:G31&lt;&gt;""),--(G12:G31&gt;=$D$12:$D$31))</f>
        <v>0</v>
      </c>
      <c r="H32" s="13" t="n">
        <f aca="false">SUMPRODUCT(--($D$12:$D$31&lt;&gt;""),--(H12:H31&lt;&gt;""),--(H12:H31&gt;=$D$12:$D$31))</f>
        <v>0</v>
      </c>
      <c r="I32" s="13" t="n">
        <f aca="false">SUMPRODUCT(--($D$12:$D$31&lt;&gt;""),--(I12:I31&lt;&gt;""),--(I12:I31&gt;=$D$12:$D$31))</f>
        <v>0</v>
      </c>
      <c r="J32" s="13" t="n">
        <f aca="false">SUMPRODUCT(--($D$12:$D$31&lt;&gt;""),--(J12:J31&lt;&gt;""),--(J12:J31&gt;=$D$12:$D$31))</f>
        <v>0</v>
      </c>
      <c r="K32" s="13" t="n">
        <f aca="false">SUMPRODUCT(--($D$12:$D$31&lt;&gt;""),--(K12:K31&lt;&gt;""),--(K12:K31&gt;=$D$12:$D$31))</f>
        <v>0</v>
      </c>
      <c r="L32" s="13" t="n">
        <f aca="false">SUMPRODUCT(--($D$12:$D$31&lt;&gt;""),--(L12:L31&lt;&gt;""),--(L12:L31&gt;=$D$12:$D$31))</f>
        <v>0</v>
      </c>
      <c r="M32" s="13" t="n">
        <f aca="false">SUMPRODUCT(--($D$12:$D$31&lt;&gt;""),--(M12:M31&lt;&gt;""),--(M12:M31&gt;=$D$12:$D$31))</f>
        <v>0</v>
      </c>
      <c r="N32" s="13" t="n">
        <f aca="false">SUMPRODUCT(--($D$12:$D$31&lt;&gt;""),--(N12:N31&lt;&gt;""),--(N12:N31&gt;=$D$12:$D$31))</f>
        <v>0</v>
      </c>
      <c r="O32" s="13" t="n">
        <f aca="false">SUMPRODUCT(--($D$12:$D$31&lt;&gt;""),--(O12:O31&lt;&gt;""),--(O12:O31&gt;=$D$12:$D$31))</f>
        <v>0</v>
      </c>
      <c r="P32" s="13" t="n">
        <f aca="false">SUMPRODUCT(--($D$12:$D$31&lt;&gt;""),--(P12:P31&lt;&gt;""),--(P12:P31&gt;=$D$12:$D$31))</f>
        <v>0</v>
      </c>
      <c r="Q32" s="15"/>
      <c r="R32" s="15"/>
      <c r="S32" s="15"/>
    </row>
    <row r="33" customFormat="false" ht="21.75" hidden="false" customHeight="true" outlineLevel="0" collapsed="false">
      <c r="A33" s="11" t="s">
        <v>73</v>
      </c>
      <c r="B33" s="11"/>
      <c r="C33" s="11"/>
      <c r="D33" s="11"/>
      <c r="E33" s="14" t="str">
        <f aca="false">IF(COUNTA($C$12:$C$31)=0,"",E32/COUNTA($C$12:$C$31))</f>
        <v/>
      </c>
      <c r="F33" s="14" t="str">
        <f aca="false">IF(COUNTA($C$12:$C$31)=0,"",F32/COUNTA($C$12:$C$31))</f>
        <v/>
      </c>
      <c r="G33" s="14" t="str">
        <f aca="false">IF(COUNTA($C$12:$C$31)=0,"",G32/COUNTA($C$12:$C$31))</f>
        <v/>
      </c>
      <c r="H33" s="14" t="str">
        <f aca="false">IF(COUNTA($C$12:$C$31)=0,"",H32/COUNTA($C$12:$C$31))</f>
        <v/>
      </c>
      <c r="I33" s="14" t="str">
        <f aca="false">IF(COUNTA($C$12:$C$31)=0,"",I32/COUNTA($C$12:$C$31))</f>
        <v/>
      </c>
      <c r="J33" s="14" t="str">
        <f aca="false">IF(COUNTA($C$12:$C$31)=0,"",J32/COUNTA($C$12:$C$31))</f>
        <v/>
      </c>
      <c r="K33" s="14" t="str">
        <f aca="false">IF(COUNTA($C$12:$C$31)=0,"",K32/COUNTA($C$12:$C$31))</f>
        <v/>
      </c>
      <c r="L33" s="14" t="str">
        <f aca="false">IF(COUNTA($C$12:$C$31)=0,"",L32/COUNTA($C$12:$C$31))</f>
        <v/>
      </c>
      <c r="M33" s="14" t="str">
        <f aca="false">IF(COUNTA($C$12:$C$31)=0,"",M32/COUNTA($C$12:$C$31))</f>
        <v/>
      </c>
      <c r="N33" s="14" t="str">
        <f aca="false">IF(COUNTA($C$12:$C$31)=0,"",N32/COUNTA($C$12:$C$31))</f>
        <v/>
      </c>
      <c r="O33" s="14" t="str">
        <f aca="false">IF(COUNTA($C$12:$C$31)=0,"",O32/COUNTA($C$12:$C$31))</f>
        <v/>
      </c>
      <c r="P33" s="14" t="str">
        <f aca="false">IF(COUNTA($C$12:$C$31)=0,"",P32/COUNTA($C$12:$C$31))</f>
        <v/>
      </c>
      <c r="Q33" s="15"/>
      <c r="R33" s="15"/>
      <c r="S33" s="15"/>
    </row>
    <row r="34" customFormat="false" ht="21.75" hidden="false" customHeight="true" outlineLevel="0" collapsed="false">
      <c r="A34" s="11" t="s">
        <v>74</v>
      </c>
      <c r="B34" s="11"/>
      <c r="C34" s="11"/>
      <c r="D34" s="11"/>
      <c r="E34" s="13" t="n">
        <f aca="false">SUMPRODUCT(--($D$12:$D$31&lt;&gt;""),--(E12:E31&lt;&gt;""),--(E12:E31&gt;=$D$12:$D$31),--($Q$12:$Q$31=1))</f>
        <v>0</v>
      </c>
      <c r="F34" s="13" t="n">
        <f aca="false">SUMPRODUCT(--($D$12:$D$31&lt;&gt;""),--(F12:F31&lt;&gt;""),--(F12:F31&gt;=$D$12:$D$31),--($Q$12:$Q$31=1))</f>
        <v>0</v>
      </c>
      <c r="G34" s="13" t="n">
        <f aca="false">SUMPRODUCT(--($D$12:$D$31&lt;&gt;""),--(G12:G31&lt;&gt;""),--(G12:G31&gt;=$D$12:$D$31),--($Q$12:$Q$31=1))</f>
        <v>0</v>
      </c>
      <c r="H34" s="13" t="n">
        <f aca="false">SUMPRODUCT(--($D$12:$D$31&lt;&gt;""),--(H12:H31&lt;&gt;""),--(H12:H31&gt;=$D$12:$D$31),--($Q$12:$Q$31=1))</f>
        <v>0</v>
      </c>
      <c r="I34" s="13" t="n">
        <f aca="false">SUMPRODUCT(--($D$12:$D$31&lt;&gt;""),--(I12:I31&lt;&gt;""),--(I12:I31&gt;=$D$12:$D$31),--($Q$12:$Q$31=1))</f>
        <v>0</v>
      </c>
      <c r="J34" s="13" t="n">
        <f aca="false">SUMPRODUCT(--($D$12:$D$31&lt;&gt;""),--(J12:J31&lt;&gt;""),--(J12:J31&gt;=$D$12:$D$31),--($Q$12:$Q$31=1))</f>
        <v>0</v>
      </c>
      <c r="K34" s="13" t="n">
        <f aca="false">SUMPRODUCT(--($D$12:$D$31&lt;&gt;""),--(K12:K31&lt;&gt;""),--(K12:K31&gt;=$D$12:$D$31),--($Q$12:$Q$31=1))</f>
        <v>0</v>
      </c>
      <c r="L34" s="13" t="n">
        <f aca="false">SUMPRODUCT(--($D$12:$D$31&lt;&gt;""),--(L12:L31&lt;&gt;""),--(L12:L31&gt;=$D$12:$D$31),--($Q$12:$Q$31=1))</f>
        <v>0</v>
      </c>
      <c r="M34" s="13" t="n">
        <f aca="false">SUMPRODUCT(--($D$12:$D$31&lt;&gt;""),--(M12:M31&lt;&gt;""),--(M12:M31&gt;=$D$12:$D$31),--($Q$12:$Q$31=1))</f>
        <v>0</v>
      </c>
      <c r="N34" s="13" t="n">
        <f aca="false">SUMPRODUCT(--($D$12:$D$31&lt;&gt;""),--(N12:N31&lt;&gt;""),--(N12:N31&gt;=$D$12:$D$31),--($Q$12:$Q$31=1))</f>
        <v>0</v>
      </c>
      <c r="O34" s="13" t="n">
        <f aca="false">SUMPRODUCT(--($D$12:$D$31&lt;&gt;""),--(O12:O31&lt;&gt;""),--(O12:O31&gt;=$D$12:$D$31),--($Q$12:$Q$31=1))</f>
        <v>0</v>
      </c>
      <c r="P34" s="13" t="n">
        <f aca="false">SUMPRODUCT(--($D$12:$D$31&lt;&gt;""),--(P12:P31&lt;&gt;""),--(P12:P31&gt;=$D$12:$D$31),--($Q$12:$Q$31=1))</f>
        <v>0</v>
      </c>
      <c r="Q34" s="15"/>
      <c r="R34" s="15"/>
      <c r="S34" s="15"/>
    </row>
    <row r="35" customFormat="false" ht="19.5" hidden="false" customHeight="true" outlineLevel="0" collapsed="false">
      <c r="A35" s="15" t="s">
        <v>75</v>
      </c>
      <c r="B35" s="15"/>
      <c r="C35" s="15"/>
      <c r="D35" s="15"/>
      <c r="E35" s="15"/>
      <c r="F35" s="15"/>
      <c r="G35" s="15"/>
      <c r="H35" s="15"/>
      <c r="I35" s="15"/>
      <c r="J35" s="15"/>
      <c r="K35" s="15"/>
      <c r="L35" s="15"/>
      <c r="M35" s="15"/>
      <c r="N35" s="15"/>
      <c r="O35" s="15"/>
      <c r="P35" s="15"/>
      <c r="Q35" s="15"/>
      <c r="R35" s="15"/>
      <c r="S35" s="15"/>
      <c r="T35" s="15"/>
    </row>
  </sheetData>
  <mergeCells count="20">
    <mergeCell ref="A3:T3"/>
    <mergeCell ref="A4:C4"/>
    <mergeCell ref="F4:I4"/>
    <mergeCell ref="J4:K4"/>
    <mergeCell ref="F5:I5"/>
    <mergeCell ref="J5:K5"/>
    <mergeCell ref="F6:I6"/>
    <mergeCell ref="J6:K6"/>
    <mergeCell ref="F7:I7"/>
    <mergeCell ref="J7:K7"/>
    <mergeCell ref="F8:I8"/>
    <mergeCell ref="J8:K8"/>
    <mergeCell ref="A9:T9"/>
    <mergeCell ref="A10:D10"/>
    <mergeCell ref="E10:P10"/>
    <mergeCell ref="Q10:R10"/>
    <mergeCell ref="A32:D32"/>
    <mergeCell ref="A33:D33"/>
    <mergeCell ref="A34:D34"/>
    <mergeCell ref="A35:T35"/>
  </mergeCells>
  <conditionalFormatting sqref="E12:P31">
    <cfRule type="expression" priority="2" aboveAverage="0" equalAverage="0" bottom="0" percent="0" rank="0" text="" dxfId="0">
      <formula>AND(E12&lt;&gt;"",$D12&lt;&gt;"",E12&gt;=$D12)</formula>
    </cfRule>
    <cfRule type="expression" priority="3" aboveAverage="0" equalAverage="0" bottom="0" percent="0" rank="0" text="" dxfId="1">
      <formula>AND(E12&lt;&gt;"",$D12&lt;&gt;"",E12&lt;$D12,E12&gt;0)</formula>
    </cfRule>
    <cfRule type="expression" priority="4" aboveAverage="0" equalAverage="0" bottom="0" percent="0" rank="0" text="" dxfId="2">
      <formula>AND(E12&lt;&gt;"",$D12&lt;&gt;"",E12=0)</formula>
    </cfRule>
  </conditionalFormatting>
  <conditionalFormatting sqref="R12:R31">
    <cfRule type="expression" priority="5" aboveAverage="0" equalAverage="0" bottom="0" percent="0" rank="0" text="" dxfId="0">
      <formula>$R12="Couverte"</formula>
    </cfRule>
    <cfRule type="expression" priority="6" aboveAverage="0" equalAverage="0" bottom="0" percent="0" rank="0" text="" dxfId="1">
      <formula>$R12="À sécuriser"</formula>
    </cfRule>
    <cfRule type="expression" priority="7" aboveAverage="0" equalAverage="0" bottom="0" percent="0" rank="0" text="" dxfId="2">
      <formula>$R12="Non couverte"</formula>
    </cfRule>
  </conditionalFormatting>
  <conditionalFormatting sqref="E34:P34">
    <cfRule type="expression" priority="8" aboveAverage="0" equalAverage="0" bottom="0" percent="0" rank="0" text="" dxfId="1">
      <formula>AND(ISNUMBER(E34),E34&gt;0)</formula>
    </cfRule>
  </conditionalFormatting>
  <conditionalFormatting sqref="E11">
    <cfRule type="expression" priority="9" aboveAverage="0" equalAverage="0" bottom="0" percent="0" rank="0" text="" dxfId="3">
      <formula>Intervenants!$B$13=""</formula>
    </cfRule>
  </conditionalFormatting>
  <conditionalFormatting sqref="F11">
    <cfRule type="expression" priority="10" aboveAverage="0" equalAverage="0" bottom="0" percent="0" rank="0" text="" dxfId="3">
      <formula>Intervenants!$B$14=""</formula>
    </cfRule>
  </conditionalFormatting>
  <conditionalFormatting sqref="G11">
    <cfRule type="expression" priority="11" aboveAverage="0" equalAverage="0" bottom="0" percent="0" rank="0" text="" dxfId="3">
      <formula>Intervenants!$B$15=""</formula>
    </cfRule>
  </conditionalFormatting>
  <conditionalFormatting sqref="H11">
    <cfRule type="expression" priority="12" aboveAverage="0" equalAverage="0" bottom="0" percent="0" rank="0" text="" dxfId="3">
      <formula>Intervenants!$B$16=""</formula>
    </cfRule>
  </conditionalFormatting>
  <conditionalFormatting sqref="I11">
    <cfRule type="expression" priority="13" aboveAverage="0" equalAverage="0" bottom="0" percent="0" rank="0" text="" dxfId="3">
      <formula>Intervenants!$B$17=""</formula>
    </cfRule>
  </conditionalFormatting>
  <conditionalFormatting sqref="J11">
    <cfRule type="expression" priority="14" aboveAverage="0" equalAverage="0" bottom="0" percent="0" rank="0" text="" dxfId="3">
      <formula>Intervenants!$B$18=""</formula>
    </cfRule>
  </conditionalFormatting>
  <conditionalFormatting sqref="K11">
    <cfRule type="expression" priority="15" aboveAverage="0" equalAverage="0" bottom="0" percent="0" rank="0" text="" dxfId="3">
      <formula>Intervenants!$B$19=""</formula>
    </cfRule>
  </conditionalFormatting>
  <conditionalFormatting sqref="L11">
    <cfRule type="expression" priority="16" aboveAverage="0" equalAverage="0" bottom="0" percent="0" rank="0" text="" dxfId="3">
      <formula>Intervenants!$B$20=""</formula>
    </cfRule>
  </conditionalFormatting>
  <conditionalFormatting sqref="M11">
    <cfRule type="expression" priority="17" aboveAverage="0" equalAverage="0" bottom="0" percent="0" rank="0" text="" dxfId="3">
      <formula>Intervenants!$B$21=""</formula>
    </cfRule>
  </conditionalFormatting>
  <conditionalFormatting sqref="N11">
    <cfRule type="expression" priority="18" aboveAverage="0" equalAverage="0" bottom="0" percent="0" rank="0" text="" dxfId="3">
      <formula>Intervenants!$B$22=""</formula>
    </cfRule>
  </conditionalFormatting>
  <conditionalFormatting sqref="O11">
    <cfRule type="expression" priority="19" aboveAverage="0" equalAverage="0" bottom="0" percent="0" rank="0" text="" dxfId="3">
      <formula>Intervenants!$B$23=""</formula>
    </cfRule>
  </conditionalFormatting>
  <conditionalFormatting sqref="P11">
    <cfRule type="expression" priority="20" aboveAverage="0" equalAverage="0" bottom="0" percent="0" rank="0" text="" dxfId="3">
      <formula>Intervenants!$B$24=""</formula>
    </cfRule>
  </conditionalFormatting>
  <dataValidations count="4">
    <dataValidation allowBlank="true" error="Saisissez un nombre entier." errorStyle="stop" errorTitle="Valeur attendue" operator="between" showDropDown="false" showErrorMessage="true" showInputMessage="false" sqref="D4" type="whole">
      <formula1>1</formula1>
      <formula2>10</formula2>
    </dataValidation>
    <dataValidation allowBlank="true" errorStyle="stop" operator="between" showDropDown="false" showErrorMessage="false" showInputMessage="false" sqref="S12:S31" type="list">
      <formula1>Listes!$E$4:$E$8</formula1>
      <formula2>0</formula2>
    </dataValidation>
    <dataValidation allowBlank="true" error="Saisissez un niveau entier de 0 à 4, ou laissez vide si non évalué." errorStyle="stop" errorTitle="Valeur attendue" operator="between" showDropDown="false" showErrorMessage="true" showInputMessage="false" sqref="E12:P31" type="whole">
      <formula1>0</formula1>
      <formula2>4</formula2>
    </dataValidation>
    <dataValidation allowBlank="true" error="Saisissez un niveau entier de 1 à 4." errorStyle="stop" errorTitle="Valeur attendue" operator="between" showDropDown="false" showErrorMessage="true" showInputMessage="false" sqref="D12:D31" type="whole">
      <formula1>1</formula1>
      <formula2>4</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N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2" topLeftCell="C13" activePane="bottomRight" state="frozen"/>
      <selection pane="topLeft" activeCell="A1" activeCellId="0" sqref="A1"/>
      <selection pane="topRight" activeCell="C1" activeCellId="0" sqref="C1"/>
      <selection pane="bottomLeft" activeCell="A13" activeCellId="0" sqref="A13"/>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22"/>
    <col collapsed="false" customWidth="true" hidden="false" outlineLevel="0" max="3" min="3" style="0" width="10"/>
    <col collapsed="false" customWidth="true" hidden="false" outlineLevel="0" max="4" min="4" style="0" width="28"/>
    <col collapsed="false" customWidth="true" hidden="false" outlineLevel="0" max="5" min="5" style="0" width="10"/>
    <col collapsed="false" customWidth="true" hidden="false" outlineLevel="0" max="6" min="6" style="0" width="14"/>
    <col collapsed="false" customWidth="true" hidden="false" outlineLevel="0" max="7" min="7" style="0" width="32"/>
    <col collapsed="false" customWidth="true" hidden="false" outlineLevel="0" max="8" min="8" style="0" width="20"/>
    <col collapsed="false" customWidth="true" hidden="false" outlineLevel="0" max="11" min="9" style="0" width="13"/>
    <col collapsed="false" customWidth="true" hidden="false" outlineLevel="0" max="12" min="12" style="0" width="11"/>
    <col collapsed="false" customWidth="true" hidden="false" outlineLevel="0" max="13" min="13" style="0" width="10"/>
    <col collapsed="false" customWidth="true" hidden="false" outlineLevel="0" max="14" min="14" style="0" width="22"/>
  </cols>
  <sheetData>
    <row r="1" customFormat="false" ht="21.75" hidden="false" customHeight="true" outlineLevel="0" collapsed="false">
      <c r="A1" s="1" t="s">
        <v>76</v>
      </c>
      <c r="B1" s="2"/>
      <c r="C1" s="2"/>
      <c r="D1" s="2"/>
      <c r="E1" s="2"/>
      <c r="F1" s="2"/>
      <c r="G1" s="2"/>
      <c r="H1" s="2"/>
      <c r="I1" s="2"/>
      <c r="J1" s="2"/>
      <c r="K1" s="2"/>
      <c r="L1" s="2"/>
      <c r="M1" s="2"/>
      <c r="N1" s="2"/>
    </row>
    <row r="2" customFormat="false" ht="25.5" hidden="false" customHeight="true" outlineLevel="0" collapsed="false">
      <c r="A2" s="3" t="s">
        <v>77</v>
      </c>
    </row>
    <row r="3" customFormat="false" ht="16.5" hidden="false" customHeight="true" outlineLevel="0" collapsed="false">
      <c r="A3" s="10" t="s">
        <v>78</v>
      </c>
      <c r="B3" s="10"/>
      <c r="C3" s="10"/>
      <c r="D3" s="10"/>
      <c r="E3" s="10"/>
      <c r="F3" s="10"/>
      <c r="G3" s="10"/>
      <c r="H3" s="10"/>
      <c r="I3" s="10"/>
      <c r="J3" s="10"/>
      <c r="K3" s="10"/>
      <c r="L3" s="10"/>
      <c r="M3" s="10"/>
      <c r="N3" s="10"/>
    </row>
    <row r="4" customFormat="false" ht="19.5" hidden="false" customHeight="true" outlineLevel="0" collapsed="false">
      <c r="A4" s="11" t="s">
        <v>79</v>
      </c>
      <c r="B4" s="11"/>
      <c r="C4" s="11"/>
      <c r="D4" s="11"/>
      <c r="E4" s="23" t="n">
        <f aca="true">TODAY()</f>
        <v>46317</v>
      </c>
      <c r="F4" s="23"/>
      <c r="H4" s="11" t="s">
        <v>80</v>
      </c>
      <c r="I4" s="11"/>
      <c r="J4" s="13" t="n">
        <f aca="false">COUNTA(B13:B24)</f>
        <v>0</v>
      </c>
    </row>
    <row r="5" customFormat="false" ht="31.5" hidden="false" customHeight="true" outlineLevel="0" collapsed="false">
      <c r="A5" s="11" t="s">
        <v>81</v>
      </c>
      <c r="B5" s="11"/>
      <c r="C5" s="11"/>
      <c r="D5" s="11"/>
      <c r="E5" s="24" t="n">
        <v>12</v>
      </c>
      <c r="F5" s="24"/>
      <c r="H5" s="11" t="s">
        <v>82</v>
      </c>
      <c r="I5" s="11"/>
      <c r="J5" s="13" t="n">
        <f aca="false">COUNTIF(C13:C24,"Interne")</f>
        <v>0</v>
      </c>
    </row>
    <row r="6" customFormat="false" ht="31.5" hidden="false" customHeight="true" outlineLevel="0" collapsed="false">
      <c r="A6" s="11" t="s">
        <v>83</v>
      </c>
      <c r="B6" s="11"/>
      <c r="C6" s="11"/>
      <c r="D6" s="11"/>
      <c r="E6" s="25" t="n">
        <v>3.5</v>
      </c>
      <c r="F6" s="25"/>
      <c r="H6" s="11" t="s">
        <v>84</v>
      </c>
      <c r="I6" s="11"/>
      <c r="J6" s="13" t="n">
        <f aca="false">COUNTIF(C13:C24,"Externe")</f>
        <v>0</v>
      </c>
    </row>
    <row r="7" customFormat="false" ht="19.5" hidden="false" customHeight="true" outlineLevel="0" collapsed="false">
      <c r="H7" s="11" t="s">
        <v>85</v>
      </c>
      <c r="I7" s="11"/>
      <c r="J7" s="13" t="n">
        <f aca="false">COUNTIF(N13:N24,"À jour")</f>
        <v>0</v>
      </c>
    </row>
    <row r="8" customFormat="false" ht="19.5" hidden="false" customHeight="true" outlineLevel="0" collapsed="false">
      <c r="H8" s="11" t="s">
        <v>86</v>
      </c>
      <c r="I8" s="11"/>
      <c r="J8" s="13" t="n">
        <f aca="false">COUNTIF(N13:N24,"Vérification échue")</f>
        <v>0</v>
      </c>
    </row>
    <row r="9" customFormat="false" ht="57.75" hidden="false" customHeight="true" outlineLevel="0" collapsed="false">
      <c r="A9" s="15" t="s">
        <v>87</v>
      </c>
      <c r="B9" s="15"/>
      <c r="C9" s="15"/>
      <c r="D9" s="15"/>
      <c r="E9" s="15"/>
      <c r="F9" s="15"/>
      <c r="H9" s="11" t="s">
        <v>88</v>
      </c>
      <c r="I9" s="11"/>
      <c r="J9" s="13" t="n">
        <f aca="false">COUNTA(B13:B24)-COUNTIF(N13:N24,"À jour")</f>
        <v>0</v>
      </c>
    </row>
    <row r="11" customFormat="false" ht="19.5" hidden="false" customHeight="true" outlineLevel="0" collapsed="false">
      <c r="A11" s="16" t="s">
        <v>89</v>
      </c>
      <c r="B11" s="16"/>
      <c r="C11" s="16"/>
      <c r="D11" s="16"/>
      <c r="E11" s="17" t="s">
        <v>90</v>
      </c>
      <c r="F11" s="17"/>
      <c r="G11" s="17"/>
      <c r="H11" s="17"/>
      <c r="I11" s="16" t="s">
        <v>91</v>
      </c>
      <c r="J11" s="16"/>
      <c r="K11" s="17" t="s">
        <v>92</v>
      </c>
      <c r="L11" s="17"/>
      <c r="M11" s="17"/>
      <c r="N11" s="16" t="s">
        <v>93</v>
      </c>
    </row>
    <row r="12" customFormat="false" ht="43.5" hidden="false" customHeight="true" outlineLevel="0" collapsed="false">
      <c r="A12" s="18" t="s">
        <v>45</v>
      </c>
      <c r="B12" s="18" t="s">
        <v>94</v>
      </c>
      <c r="C12" s="18" t="s">
        <v>95</v>
      </c>
      <c r="D12" s="18" t="s">
        <v>96</v>
      </c>
      <c r="E12" s="18" t="s">
        <v>97</v>
      </c>
      <c r="F12" s="18" t="s">
        <v>98</v>
      </c>
      <c r="G12" s="18" t="s">
        <v>99</v>
      </c>
      <c r="H12" s="18" t="s">
        <v>100</v>
      </c>
      <c r="I12" s="18" t="s">
        <v>101</v>
      </c>
      <c r="J12" s="18" t="s">
        <v>102</v>
      </c>
      <c r="K12" s="18" t="s">
        <v>103</v>
      </c>
      <c r="L12" s="18" t="s">
        <v>104</v>
      </c>
      <c r="M12" s="18" t="s">
        <v>105</v>
      </c>
      <c r="N12" s="18" t="s">
        <v>106</v>
      </c>
    </row>
    <row r="13" customFormat="false" ht="24" hidden="false" customHeight="true" outlineLevel="0" collapsed="false">
      <c r="A13" s="19" t="s">
        <v>107</v>
      </c>
      <c r="B13" s="20"/>
      <c r="C13" s="21"/>
      <c r="D13" s="20"/>
      <c r="E13" s="21"/>
      <c r="F13" s="21"/>
      <c r="G13" s="20"/>
      <c r="H13" s="20"/>
      <c r="I13" s="26"/>
      <c r="J13" s="27" t="str">
        <f aca="false">IF(OR(B13="",I13=""),"",EDATE(I13,$E$5))</f>
        <v/>
      </c>
      <c r="K13" s="27" t="str">
        <f aca="false">IF(B13="","",IF(COUNTIF(Évaluations!$C$12:$C$33,B13)=0,"",SUMPRODUCT(MAX((Évaluations!$C$12:$C$33=B13)*Évaluations!$B$12:$B$33))))</f>
        <v/>
      </c>
      <c r="L13" s="28" t="str">
        <f aca="false">IF(B13="","",COUNTIFS(Évaluations!$C$12:$C$33,B13,Évaluations!$F$12:$F$33,"&gt;0"))</f>
        <v/>
      </c>
      <c r="M13" s="29" t="str">
        <f aca="false">IF(B13="","",IFERROR(AVERAGEIF(Évaluations!$C$12:$C$33,B13,Évaluations!$F$12:$F$33),""))</f>
        <v/>
      </c>
      <c r="N13" s="22" t="str">
        <f aca="false">IF(B13="","",IF(OR(E13="Non",F13="Non"),"Preuve manquante",IF(OR(E13="",F13=""),"Preuves à compléter",IF(I13="","À vérifier",IF(J13&lt;$E$4,"Vérification échue",IF(AND(ISNUMBER(M13),M13&lt;$E$6),"Évaluation à analyser","À jour"))))))</f>
        <v/>
      </c>
    </row>
    <row r="14" customFormat="false" ht="24" hidden="false" customHeight="true" outlineLevel="0" collapsed="false">
      <c r="A14" s="19" t="s">
        <v>108</v>
      </c>
      <c r="B14" s="20"/>
      <c r="C14" s="21"/>
      <c r="D14" s="20"/>
      <c r="E14" s="21"/>
      <c r="F14" s="21"/>
      <c r="G14" s="20"/>
      <c r="H14" s="20"/>
      <c r="I14" s="26"/>
      <c r="J14" s="27" t="str">
        <f aca="false">IF(OR(B14="",I14=""),"",EDATE(I14,$E$5))</f>
        <v/>
      </c>
      <c r="K14" s="27" t="str">
        <f aca="false">IF(B14="","",IF(COUNTIF(Évaluations!$C$12:$C$33,B14)=0,"",SUMPRODUCT(MAX((Évaluations!$C$12:$C$33=B14)*Évaluations!$B$12:$B$33))))</f>
        <v/>
      </c>
      <c r="L14" s="28" t="str">
        <f aca="false">IF(B14="","",COUNTIFS(Évaluations!$C$12:$C$33,B14,Évaluations!$F$12:$F$33,"&gt;0"))</f>
        <v/>
      </c>
      <c r="M14" s="29" t="str">
        <f aca="false">IF(B14="","",IFERROR(AVERAGEIF(Évaluations!$C$12:$C$33,B14,Évaluations!$F$12:$F$33),""))</f>
        <v/>
      </c>
      <c r="N14" s="22" t="str">
        <f aca="false">IF(B14="","",IF(OR(E14="Non",F14="Non"),"Preuve manquante",IF(OR(E14="",F14=""),"Preuves à compléter",IF(I14="","À vérifier",IF(J14&lt;$E$4,"Vérification échue",IF(AND(ISNUMBER(M14),M14&lt;$E$6),"Évaluation à analyser","À jour"))))))</f>
        <v/>
      </c>
    </row>
    <row r="15" customFormat="false" ht="24" hidden="false" customHeight="true" outlineLevel="0" collapsed="false">
      <c r="A15" s="19" t="s">
        <v>109</v>
      </c>
      <c r="B15" s="20"/>
      <c r="C15" s="21"/>
      <c r="D15" s="20"/>
      <c r="E15" s="21"/>
      <c r="F15" s="21"/>
      <c r="G15" s="20"/>
      <c r="H15" s="20"/>
      <c r="I15" s="26"/>
      <c r="J15" s="27" t="str">
        <f aca="false">IF(OR(B15="",I15=""),"",EDATE(I15,$E$5))</f>
        <v/>
      </c>
      <c r="K15" s="27" t="str">
        <f aca="false">IF(B15="","",IF(COUNTIF(Évaluations!$C$12:$C$33,B15)=0,"",SUMPRODUCT(MAX((Évaluations!$C$12:$C$33=B15)*Évaluations!$B$12:$B$33))))</f>
        <v/>
      </c>
      <c r="L15" s="28" t="str">
        <f aca="false">IF(B15="","",COUNTIFS(Évaluations!$C$12:$C$33,B15,Évaluations!$F$12:$F$33,"&gt;0"))</f>
        <v/>
      </c>
      <c r="M15" s="29" t="str">
        <f aca="false">IF(B15="","",IFERROR(AVERAGEIF(Évaluations!$C$12:$C$33,B15,Évaluations!$F$12:$F$33),""))</f>
        <v/>
      </c>
      <c r="N15" s="22" t="str">
        <f aca="false">IF(B15="","",IF(OR(E15="Non",F15="Non"),"Preuve manquante",IF(OR(E15="",F15=""),"Preuves à compléter",IF(I15="","À vérifier",IF(J15&lt;$E$4,"Vérification échue",IF(AND(ISNUMBER(M15),M15&lt;$E$6),"Évaluation à analyser","À jour"))))))</f>
        <v/>
      </c>
    </row>
    <row r="16" customFormat="false" ht="24" hidden="false" customHeight="true" outlineLevel="0" collapsed="false">
      <c r="A16" s="19" t="s">
        <v>110</v>
      </c>
      <c r="B16" s="20"/>
      <c r="C16" s="21"/>
      <c r="D16" s="20"/>
      <c r="E16" s="21"/>
      <c r="F16" s="21"/>
      <c r="G16" s="20"/>
      <c r="H16" s="20"/>
      <c r="I16" s="26"/>
      <c r="J16" s="27" t="str">
        <f aca="false">IF(OR(B16="",I16=""),"",EDATE(I16,$E$5))</f>
        <v/>
      </c>
      <c r="K16" s="27" t="str">
        <f aca="false">IF(B16="","",IF(COUNTIF(Évaluations!$C$12:$C$33,B16)=0,"",SUMPRODUCT(MAX((Évaluations!$C$12:$C$33=B16)*Évaluations!$B$12:$B$33))))</f>
        <v/>
      </c>
      <c r="L16" s="28" t="str">
        <f aca="false">IF(B16="","",COUNTIFS(Évaluations!$C$12:$C$33,B16,Évaluations!$F$12:$F$33,"&gt;0"))</f>
        <v/>
      </c>
      <c r="M16" s="29" t="str">
        <f aca="false">IF(B16="","",IFERROR(AVERAGEIF(Évaluations!$C$12:$C$33,B16,Évaluations!$F$12:$F$33),""))</f>
        <v/>
      </c>
      <c r="N16" s="22" t="str">
        <f aca="false">IF(B16="","",IF(OR(E16="Non",F16="Non"),"Preuve manquante",IF(OR(E16="",F16=""),"Preuves à compléter",IF(I16="","À vérifier",IF(J16&lt;$E$4,"Vérification échue",IF(AND(ISNUMBER(M16),M16&lt;$E$6),"Évaluation à analyser","À jour"))))))</f>
        <v/>
      </c>
    </row>
    <row r="17" customFormat="false" ht="24" hidden="false" customHeight="true" outlineLevel="0" collapsed="false">
      <c r="A17" s="19" t="s">
        <v>111</v>
      </c>
      <c r="B17" s="20"/>
      <c r="C17" s="21"/>
      <c r="D17" s="20"/>
      <c r="E17" s="21"/>
      <c r="F17" s="21"/>
      <c r="G17" s="20"/>
      <c r="H17" s="20"/>
      <c r="I17" s="26"/>
      <c r="J17" s="27" t="str">
        <f aca="false">IF(OR(B17="",I17=""),"",EDATE(I17,$E$5))</f>
        <v/>
      </c>
      <c r="K17" s="27" t="str">
        <f aca="false">IF(B17="","",IF(COUNTIF(Évaluations!$C$12:$C$33,B17)=0,"",SUMPRODUCT(MAX((Évaluations!$C$12:$C$33=B17)*Évaluations!$B$12:$B$33))))</f>
        <v/>
      </c>
      <c r="L17" s="28" t="str">
        <f aca="false">IF(B17="","",COUNTIFS(Évaluations!$C$12:$C$33,B17,Évaluations!$F$12:$F$33,"&gt;0"))</f>
        <v/>
      </c>
      <c r="M17" s="29" t="str">
        <f aca="false">IF(B17="","",IFERROR(AVERAGEIF(Évaluations!$C$12:$C$33,B17,Évaluations!$F$12:$F$33),""))</f>
        <v/>
      </c>
      <c r="N17" s="22" t="str">
        <f aca="false">IF(B17="","",IF(OR(E17="Non",F17="Non"),"Preuve manquante",IF(OR(E17="",F17=""),"Preuves à compléter",IF(I17="","À vérifier",IF(J17&lt;$E$4,"Vérification échue",IF(AND(ISNUMBER(M17),M17&lt;$E$6),"Évaluation à analyser","À jour"))))))</f>
        <v/>
      </c>
    </row>
    <row r="18" customFormat="false" ht="24" hidden="false" customHeight="true" outlineLevel="0" collapsed="false">
      <c r="A18" s="19" t="s">
        <v>112</v>
      </c>
      <c r="B18" s="20"/>
      <c r="C18" s="21"/>
      <c r="D18" s="20"/>
      <c r="E18" s="21"/>
      <c r="F18" s="21"/>
      <c r="G18" s="20"/>
      <c r="H18" s="20"/>
      <c r="I18" s="26"/>
      <c r="J18" s="27" t="str">
        <f aca="false">IF(OR(B18="",I18=""),"",EDATE(I18,$E$5))</f>
        <v/>
      </c>
      <c r="K18" s="27" t="str">
        <f aca="false">IF(B18="","",IF(COUNTIF(Évaluations!$C$12:$C$33,B18)=0,"",SUMPRODUCT(MAX((Évaluations!$C$12:$C$33=B18)*Évaluations!$B$12:$B$33))))</f>
        <v/>
      </c>
      <c r="L18" s="28" t="str">
        <f aca="false">IF(B18="","",COUNTIFS(Évaluations!$C$12:$C$33,B18,Évaluations!$F$12:$F$33,"&gt;0"))</f>
        <v/>
      </c>
      <c r="M18" s="29" t="str">
        <f aca="false">IF(B18="","",IFERROR(AVERAGEIF(Évaluations!$C$12:$C$33,B18,Évaluations!$F$12:$F$33),""))</f>
        <v/>
      </c>
      <c r="N18" s="22" t="str">
        <f aca="false">IF(B18="","",IF(OR(E18="Non",F18="Non"),"Preuve manquante",IF(OR(E18="",F18=""),"Preuves à compléter",IF(I18="","À vérifier",IF(J18&lt;$E$4,"Vérification échue",IF(AND(ISNUMBER(M18),M18&lt;$E$6),"Évaluation à analyser","À jour"))))))</f>
        <v/>
      </c>
    </row>
    <row r="19" customFormat="false" ht="24" hidden="false" customHeight="true" outlineLevel="0" collapsed="false">
      <c r="A19" s="19" t="s">
        <v>113</v>
      </c>
      <c r="B19" s="20"/>
      <c r="C19" s="21"/>
      <c r="D19" s="20"/>
      <c r="E19" s="21"/>
      <c r="F19" s="21"/>
      <c r="G19" s="20"/>
      <c r="H19" s="20"/>
      <c r="I19" s="26"/>
      <c r="J19" s="27" t="str">
        <f aca="false">IF(OR(B19="",I19=""),"",EDATE(I19,$E$5))</f>
        <v/>
      </c>
      <c r="K19" s="27" t="str">
        <f aca="false">IF(B19="","",IF(COUNTIF(Évaluations!$C$12:$C$33,B19)=0,"",SUMPRODUCT(MAX((Évaluations!$C$12:$C$33=B19)*Évaluations!$B$12:$B$33))))</f>
        <v/>
      </c>
      <c r="L19" s="28" t="str">
        <f aca="false">IF(B19="","",COUNTIFS(Évaluations!$C$12:$C$33,B19,Évaluations!$F$12:$F$33,"&gt;0"))</f>
        <v/>
      </c>
      <c r="M19" s="29" t="str">
        <f aca="false">IF(B19="","",IFERROR(AVERAGEIF(Évaluations!$C$12:$C$33,B19,Évaluations!$F$12:$F$33),""))</f>
        <v/>
      </c>
      <c r="N19" s="22" t="str">
        <f aca="false">IF(B19="","",IF(OR(E19="Non",F19="Non"),"Preuve manquante",IF(OR(E19="",F19=""),"Preuves à compléter",IF(I19="","À vérifier",IF(J19&lt;$E$4,"Vérification échue",IF(AND(ISNUMBER(M19),M19&lt;$E$6),"Évaluation à analyser","À jour"))))))</f>
        <v/>
      </c>
    </row>
    <row r="20" customFormat="false" ht="24" hidden="false" customHeight="true" outlineLevel="0" collapsed="false">
      <c r="A20" s="19" t="s">
        <v>114</v>
      </c>
      <c r="B20" s="20"/>
      <c r="C20" s="21"/>
      <c r="D20" s="20"/>
      <c r="E20" s="21"/>
      <c r="F20" s="21"/>
      <c r="G20" s="20"/>
      <c r="H20" s="20"/>
      <c r="I20" s="26"/>
      <c r="J20" s="27" t="str">
        <f aca="false">IF(OR(B20="",I20=""),"",EDATE(I20,$E$5))</f>
        <v/>
      </c>
      <c r="K20" s="27" t="str">
        <f aca="false">IF(B20="","",IF(COUNTIF(Évaluations!$C$12:$C$33,B20)=0,"",SUMPRODUCT(MAX((Évaluations!$C$12:$C$33=B20)*Évaluations!$B$12:$B$33))))</f>
        <v/>
      </c>
      <c r="L20" s="28" t="str">
        <f aca="false">IF(B20="","",COUNTIFS(Évaluations!$C$12:$C$33,B20,Évaluations!$F$12:$F$33,"&gt;0"))</f>
        <v/>
      </c>
      <c r="M20" s="29" t="str">
        <f aca="false">IF(B20="","",IFERROR(AVERAGEIF(Évaluations!$C$12:$C$33,B20,Évaluations!$F$12:$F$33),""))</f>
        <v/>
      </c>
      <c r="N20" s="22" t="str">
        <f aca="false">IF(B20="","",IF(OR(E20="Non",F20="Non"),"Preuve manquante",IF(OR(E20="",F20=""),"Preuves à compléter",IF(I20="","À vérifier",IF(J20&lt;$E$4,"Vérification échue",IF(AND(ISNUMBER(M20),M20&lt;$E$6),"Évaluation à analyser","À jour"))))))</f>
        <v/>
      </c>
    </row>
    <row r="21" customFormat="false" ht="24" hidden="false" customHeight="true" outlineLevel="0" collapsed="false">
      <c r="A21" s="19" t="s">
        <v>115</v>
      </c>
      <c r="B21" s="20"/>
      <c r="C21" s="21"/>
      <c r="D21" s="20"/>
      <c r="E21" s="21"/>
      <c r="F21" s="21"/>
      <c r="G21" s="20"/>
      <c r="H21" s="20"/>
      <c r="I21" s="26"/>
      <c r="J21" s="27" t="str">
        <f aca="false">IF(OR(B21="",I21=""),"",EDATE(I21,$E$5))</f>
        <v/>
      </c>
      <c r="K21" s="27" t="str">
        <f aca="false">IF(B21="","",IF(COUNTIF(Évaluations!$C$12:$C$33,B21)=0,"",SUMPRODUCT(MAX((Évaluations!$C$12:$C$33=B21)*Évaluations!$B$12:$B$33))))</f>
        <v/>
      </c>
      <c r="L21" s="28" t="str">
        <f aca="false">IF(B21="","",COUNTIFS(Évaluations!$C$12:$C$33,B21,Évaluations!$F$12:$F$33,"&gt;0"))</f>
        <v/>
      </c>
      <c r="M21" s="29" t="str">
        <f aca="false">IF(B21="","",IFERROR(AVERAGEIF(Évaluations!$C$12:$C$33,B21,Évaluations!$F$12:$F$33),""))</f>
        <v/>
      </c>
      <c r="N21" s="22" t="str">
        <f aca="false">IF(B21="","",IF(OR(E21="Non",F21="Non"),"Preuve manquante",IF(OR(E21="",F21=""),"Preuves à compléter",IF(I21="","À vérifier",IF(J21&lt;$E$4,"Vérification échue",IF(AND(ISNUMBER(M21),M21&lt;$E$6),"Évaluation à analyser","À jour"))))))</f>
        <v/>
      </c>
    </row>
    <row r="22" customFormat="false" ht="24" hidden="false" customHeight="true" outlineLevel="0" collapsed="false">
      <c r="A22" s="19" t="s">
        <v>116</v>
      </c>
      <c r="B22" s="20"/>
      <c r="C22" s="21"/>
      <c r="D22" s="20"/>
      <c r="E22" s="21"/>
      <c r="F22" s="21"/>
      <c r="G22" s="20"/>
      <c r="H22" s="20"/>
      <c r="I22" s="26"/>
      <c r="J22" s="27" t="str">
        <f aca="false">IF(OR(B22="",I22=""),"",EDATE(I22,$E$5))</f>
        <v/>
      </c>
      <c r="K22" s="27" t="str">
        <f aca="false">IF(B22="","",IF(COUNTIF(Évaluations!$C$12:$C$33,B22)=0,"",SUMPRODUCT(MAX((Évaluations!$C$12:$C$33=B22)*Évaluations!$B$12:$B$33))))</f>
        <v/>
      </c>
      <c r="L22" s="28" t="str">
        <f aca="false">IF(B22="","",COUNTIFS(Évaluations!$C$12:$C$33,B22,Évaluations!$F$12:$F$33,"&gt;0"))</f>
        <v/>
      </c>
      <c r="M22" s="29" t="str">
        <f aca="false">IF(B22="","",IFERROR(AVERAGEIF(Évaluations!$C$12:$C$33,B22,Évaluations!$F$12:$F$33),""))</f>
        <v/>
      </c>
      <c r="N22" s="22" t="str">
        <f aca="false">IF(B22="","",IF(OR(E22="Non",F22="Non"),"Preuve manquante",IF(OR(E22="",F22=""),"Preuves à compléter",IF(I22="","À vérifier",IF(J22&lt;$E$4,"Vérification échue",IF(AND(ISNUMBER(M22),M22&lt;$E$6),"Évaluation à analyser","À jour"))))))</f>
        <v/>
      </c>
    </row>
    <row r="23" customFormat="false" ht="24" hidden="false" customHeight="true" outlineLevel="0" collapsed="false">
      <c r="A23" s="19" t="s">
        <v>117</v>
      </c>
      <c r="B23" s="20"/>
      <c r="C23" s="21"/>
      <c r="D23" s="20"/>
      <c r="E23" s="21"/>
      <c r="F23" s="21"/>
      <c r="G23" s="20"/>
      <c r="H23" s="20"/>
      <c r="I23" s="26"/>
      <c r="J23" s="27" t="str">
        <f aca="false">IF(OR(B23="",I23=""),"",EDATE(I23,$E$5))</f>
        <v/>
      </c>
      <c r="K23" s="27" t="str">
        <f aca="false">IF(B23="","",IF(COUNTIF(Évaluations!$C$12:$C$33,B23)=0,"",SUMPRODUCT(MAX((Évaluations!$C$12:$C$33=B23)*Évaluations!$B$12:$B$33))))</f>
        <v/>
      </c>
      <c r="L23" s="28" t="str">
        <f aca="false">IF(B23="","",COUNTIFS(Évaluations!$C$12:$C$33,B23,Évaluations!$F$12:$F$33,"&gt;0"))</f>
        <v/>
      </c>
      <c r="M23" s="29" t="str">
        <f aca="false">IF(B23="","",IFERROR(AVERAGEIF(Évaluations!$C$12:$C$33,B23,Évaluations!$F$12:$F$33),""))</f>
        <v/>
      </c>
      <c r="N23" s="22" t="str">
        <f aca="false">IF(B23="","",IF(OR(E23="Non",F23="Non"),"Preuve manquante",IF(OR(E23="",F23=""),"Preuves à compléter",IF(I23="","À vérifier",IF(J23&lt;$E$4,"Vérification échue",IF(AND(ISNUMBER(M23),M23&lt;$E$6),"Évaluation à analyser","À jour"))))))</f>
        <v/>
      </c>
    </row>
    <row r="24" customFormat="false" ht="24" hidden="false" customHeight="true" outlineLevel="0" collapsed="false">
      <c r="A24" s="19" t="s">
        <v>118</v>
      </c>
      <c r="B24" s="20"/>
      <c r="C24" s="21"/>
      <c r="D24" s="20"/>
      <c r="E24" s="21"/>
      <c r="F24" s="21"/>
      <c r="G24" s="20"/>
      <c r="H24" s="20"/>
      <c r="I24" s="26"/>
      <c r="J24" s="27" t="str">
        <f aca="false">IF(OR(B24="",I24=""),"",EDATE(I24,$E$5))</f>
        <v/>
      </c>
      <c r="K24" s="27" t="str">
        <f aca="false">IF(B24="","",IF(COUNTIF(Évaluations!$C$12:$C$33,B24)=0,"",SUMPRODUCT(MAX((Évaluations!$C$12:$C$33=B24)*Évaluations!$B$12:$B$33))))</f>
        <v/>
      </c>
      <c r="L24" s="28" t="str">
        <f aca="false">IF(B24="","",COUNTIFS(Évaluations!$C$12:$C$33,B24,Évaluations!$F$12:$F$33,"&gt;0"))</f>
        <v/>
      </c>
      <c r="M24" s="29" t="str">
        <f aca="false">IF(B24="","",IFERROR(AVERAGEIF(Évaluations!$C$12:$C$33,B24,Évaluations!$F$12:$F$33),""))</f>
        <v/>
      </c>
      <c r="N24" s="22" t="str">
        <f aca="false">IF(B24="","",IF(OR(E24="Non",F24="Non"),"Preuve manquante",IF(OR(E24="",F24=""),"Preuves à compléter",IF(I24="","À vérifier",IF(J24&lt;$E$4,"Vérification échue",IF(AND(ISNUMBER(M24),M24&lt;$E$6),"Évaluation à analyser","À jour"))))))</f>
        <v/>
      </c>
    </row>
  </sheetData>
  <mergeCells count="18">
    <mergeCell ref="A3:N3"/>
    <mergeCell ref="A4:D4"/>
    <mergeCell ref="E4:F4"/>
    <mergeCell ref="H4:I4"/>
    <mergeCell ref="A5:D5"/>
    <mergeCell ref="E5:F5"/>
    <mergeCell ref="H5:I5"/>
    <mergeCell ref="A6:D6"/>
    <mergeCell ref="E6:F6"/>
    <mergeCell ref="H6:I6"/>
    <mergeCell ref="H7:I7"/>
    <mergeCell ref="H8:I8"/>
    <mergeCell ref="A9:F9"/>
    <mergeCell ref="H9:I9"/>
    <mergeCell ref="A11:D11"/>
    <mergeCell ref="E11:H11"/>
    <mergeCell ref="I11:J11"/>
    <mergeCell ref="K11:M11"/>
  </mergeCells>
  <conditionalFormatting sqref="N13:N24">
    <cfRule type="expression" priority="2" aboveAverage="0" equalAverage="0" bottom="0" percent="0" rank="0" text="" dxfId="0">
      <formula>$N13="À jour"</formula>
    </cfRule>
    <cfRule type="expression" priority="3" aboveAverage="0" equalAverage="0" bottom="0" percent="0" rank="0" text="" dxfId="2">
      <formula>OR($N13="Vérification échue",$N13="Preuve manquante")</formula>
    </cfRule>
    <cfRule type="expression" priority="4" aboveAverage="0" equalAverage="0" bottom="0" percent="0" rank="0" text="" dxfId="1">
      <formula>OR($N13="À vérifier",$N13="Preuves à compléter",$N13="Évaluation à analyser")</formula>
    </cfRule>
  </conditionalFormatting>
  <conditionalFormatting sqref="E13:F24">
    <cfRule type="expression" priority="5" aboveAverage="0" equalAverage="0" bottom="0" percent="0" rank="0" text="" dxfId="2">
      <formula>E13="Non"</formula>
    </cfRule>
  </conditionalFormatting>
  <conditionalFormatting sqref="J13:J24">
    <cfRule type="expression" priority="6" aboveAverage="0" equalAverage="0" bottom="0" percent="0" rank="0" text="" dxfId="2">
      <formula>AND(ISNUMBER($J13),$J13&lt;$E$4)</formula>
    </cfRule>
  </conditionalFormatting>
  <conditionalFormatting sqref="M13:M24">
    <cfRule type="expression" priority="7" aboveAverage="0" equalAverage="0" bottom="0" percent="0" rank="0" text="" dxfId="1">
      <formula>AND(ISNUMBER($M13),$M13&lt;$E$6)</formula>
    </cfRule>
  </conditionalFormatting>
  <dataValidations count="5">
    <dataValidation allowBlank="true" errorStyle="stop" operator="between" showDropDown="false" showErrorMessage="false" showInputMessage="false" sqref="C13:C24" type="list">
      <formula1>Listes!$A$4:$A$5</formula1>
      <formula2>0</formula2>
    </dataValidation>
    <dataValidation allowBlank="true" errorStyle="stop" operator="between" showDropDown="false" showErrorMessage="false" showInputMessage="false" sqref="E13:F24" type="list">
      <formula1>Listes!$B$4:$B$6</formula1>
      <formula2>0</formula2>
    </dataValidation>
    <dataValidation allowBlank="true" error="Saisissez une date au format jj/mm/aaaa." errorStyle="stop" errorTitle="Date attendue" operator="greaterThan" showDropDown="false" showErrorMessage="true" showInputMessage="false" sqref="I13:I24" type="date">
      <formula1>36526</formula1>
      <formula2>0</formula2>
    </dataValidation>
    <dataValidation allowBlank="true" error="Saisissez un nombre entier de mois." errorStyle="stop" errorTitle="Valeur attendue" operator="between" showDropDown="false" showErrorMessage="true" showInputMessage="false" sqref="E5" type="whole">
      <formula1>1</formula1>
      <formula2>60</formula2>
    </dataValidation>
    <dataValidation allowBlank="true" error="Saisissez une note entre 1 et 5." errorStyle="stop" errorTitle="Valeur attendue" operator="between" showDropDown="false" showErrorMessage="true" showInputMessage="false" sqref="E6" type="decimal">
      <formula1>1</formula1>
      <formula2>5</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K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11" topLeftCell="D12" activePane="bottomRight" state="frozen"/>
      <selection pane="topLeft" activeCell="A1" activeCellId="0" sqref="A1"/>
      <selection pane="topRight" activeCell="D1" activeCellId="0" sqref="D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2"/>
    <col collapsed="false" customWidth="true" hidden="false" outlineLevel="0" max="3" min="3" style="0" width="22"/>
    <col collapsed="false" customWidth="true" hidden="false" outlineLevel="0" max="4" min="4" style="0" width="30"/>
    <col collapsed="false" customWidth="true" hidden="false" outlineLevel="0" max="5" min="5" style="0" width="24"/>
    <col collapsed="false" customWidth="true" hidden="false" outlineLevel="0" max="6" min="6" style="0" width="9"/>
    <col collapsed="false" customWidth="true" hidden="false" outlineLevel="0" max="8" min="7" style="0" width="38"/>
    <col collapsed="false" customWidth="true" hidden="false" outlineLevel="0" max="9" min="9" style="0" width="12"/>
    <col collapsed="false" customWidth="true" hidden="false" outlineLevel="0" max="10" min="10" style="0" width="10"/>
    <col collapsed="false" customWidth="true" hidden="false" outlineLevel="0" max="11" min="11" style="0" width="18"/>
  </cols>
  <sheetData>
    <row r="1" customFormat="false" ht="21.75" hidden="false" customHeight="true" outlineLevel="0" collapsed="false">
      <c r="A1" s="1" t="s">
        <v>119</v>
      </c>
      <c r="B1" s="2"/>
      <c r="C1" s="2"/>
      <c r="D1" s="2"/>
      <c r="E1" s="2"/>
      <c r="F1" s="2"/>
      <c r="G1" s="2"/>
      <c r="H1" s="2"/>
      <c r="I1" s="2"/>
      <c r="J1" s="2"/>
      <c r="K1" s="2"/>
    </row>
    <row r="2" customFormat="false" ht="25.5" hidden="false" customHeight="true" outlineLevel="0" collapsed="false">
      <c r="A2" s="3" t="s">
        <v>120</v>
      </c>
    </row>
    <row r="3" customFormat="false" ht="30" hidden="false" customHeight="true" outlineLevel="0" collapsed="false">
      <c r="A3" s="10" t="s">
        <v>121</v>
      </c>
      <c r="B3" s="10"/>
      <c r="C3" s="10"/>
      <c r="D3" s="10"/>
      <c r="E3" s="10"/>
      <c r="F3" s="10"/>
      <c r="G3" s="10"/>
      <c r="H3" s="10"/>
      <c r="I3" s="10"/>
      <c r="J3" s="10"/>
      <c r="K3" s="10"/>
    </row>
    <row r="4" customFormat="false" ht="19.5" hidden="false" customHeight="true" outlineLevel="0" collapsed="false">
      <c r="A4" s="11" t="s">
        <v>122</v>
      </c>
      <c r="B4" s="11"/>
      <c r="C4" s="11"/>
      <c r="D4" s="11"/>
      <c r="E4" s="27" t="n">
        <f aca="false">Intervenants!E4</f>
        <v>46317</v>
      </c>
      <c r="G4" s="11" t="s">
        <v>123</v>
      </c>
      <c r="H4" s="13" t="n">
        <f aca="false">COUNTA(C12:C33)</f>
        <v>0</v>
      </c>
    </row>
    <row r="5" customFormat="false" ht="19.5" hidden="false" customHeight="true" outlineLevel="0" collapsed="false">
      <c r="A5" s="11" t="s">
        <v>124</v>
      </c>
      <c r="B5" s="11"/>
      <c r="C5" s="11"/>
      <c r="D5" s="11"/>
      <c r="E5" s="29" t="n">
        <f aca="false">Intervenants!E6</f>
        <v>3.5</v>
      </c>
      <c r="G5" s="11" t="s">
        <v>125</v>
      </c>
      <c r="H5" s="30" t="str">
        <f aca="false">IFERROR(AVERAGE(F12:F33),"")</f>
        <v/>
      </c>
    </row>
    <row r="6" customFormat="false" ht="19.5" hidden="false" customHeight="true" outlineLevel="0" collapsed="false">
      <c r="G6" s="11" t="s">
        <v>126</v>
      </c>
      <c r="H6" s="13" t="n">
        <f aca="false">COUNTIFS(F12:F33,"&lt;"&amp;Intervenants!$E$6)</f>
        <v>0</v>
      </c>
    </row>
    <row r="7" customFormat="false" ht="19.5" hidden="false" customHeight="true" outlineLevel="0" collapsed="false">
      <c r="G7" s="11" t="s">
        <v>127</v>
      </c>
      <c r="H7" s="13" t="n">
        <f aca="false">COUNTIF(K12:K33,"Action à décider")</f>
        <v>0</v>
      </c>
    </row>
    <row r="8" customFormat="false" ht="19.5" hidden="false" customHeight="true" outlineLevel="0" collapsed="false">
      <c r="G8" s="11" t="s">
        <v>128</v>
      </c>
      <c r="H8" s="13" t="n">
        <f aca="false">COUNTIF(K12:K33,"Action en retard")</f>
        <v>0</v>
      </c>
    </row>
    <row r="9" customFormat="false" ht="31.5" hidden="false" customHeight="true" outlineLevel="0" collapsed="false">
      <c r="A9" s="15" t="s">
        <v>129</v>
      </c>
      <c r="B9" s="15"/>
      <c r="C9" s="15"/>
      <c r="D9" s="15"/>
      <c r="E9" s="15"/>
      <c r="F9" s="15"/>
      <c r="G9" s="15"/>
      <c r="H9" s="15"/>
      <c r="I9" s="15"/>
      <c r="J9" s="15"/>
      <c r="K9" s="15"/>
    </row>
    <row r="10" customFormat="false" ht="19.5" hidden="false" customHeight="true" outlineLevel="0" collapsed="false">
      <c r="A10" s="16" t="s">
        <v>130</v>
      </c>
      <c r="B10" s="16"/>
      <c r="C10" s="16"/>
      <c r="D10" s="16"/>
      <c r="E10" s="16"/>
      <c r="F10" s="17" t="s">
        <v>131</v>
      </c>
      <c r="G10" s="17"/>
      <c r="H10" s="16" t="s">
        <v>132</v>
      </c>
      <c r="I10" s="16"/>
      <c r="J10" s="16"/>
      <c r="K10" s="17" t="s">
        <v>133</v>
      </c>
    </row>
    <row r="11" customFormat="false" ht="33.75" hidden="false" customHeight="true" outlineLevel="0" collapsed="false">
      <c r="A11" s="18" t="s">
        <v>45</v>
      </c>
      <c r="B11" s="18" t="s">
        <v>134</v>
      </c>
      <c r="C11" s="18" t="s">
        <v>135</v>
      </c>
      <c r="D11" s="18" t="s">
        <v>136</v>
      </c>
      <c r="E11" s="18" t="s">
        <v>137</v>
      </c>
      <c r="F11" s="18" t="s">
        <v>138</v>
      </c>
      <c r="G11" s="18" t="s">
        <v>139</v>
      </c>
      <c r="H11" s="18" t="s">
        <v>140</v>
      </c>
      <c r="I11" s="18" t="s">
        <v>141</v>
      </c>
      <c r="J11" s="18" t="s">
        <v>142</v>
      </c>
      <c r="K11" s="18" t="s">
        <v>143</v>
      </c>
    </row>
    <row r="12" customFormat="false" ht="24" hidden="false" customHeight="true" outlineLevel="0" collapsed="false">
      <c r="A12" s="19" t="s">
        <v>144</v>
      </c>
      <c r="B12" s="26"/>
      <c r="C12" s="20"/>
      <c r="D12" s="20"/>
      <c r="E12" s="20"/>
      <c r="F12" s="31"/>
      <c r="G12" s="20"/>
      <c r="H12" s="20"/>
      <c r="I12" s="26"/>
      <c r="J12" s="21"/>
      <c r="K12" s="22" t="str">
        <f aca="false">IF(C12="","",IF(F12="","Note à saisir",IF(AND(F12&lt;Intervenants!$E$6,H12=""),"Action à décider",IF(AND(H12&lt;&gt;"",J12&lt;&gt;"Oui",I12&lt;&gt;"",I12&lt;Intervenants!$E$4),"Action en retard",IF(AND(H12&lt;&gt;"",J12&lt;&gt;"Oui"),"Action en cours","")))))</f>
        <v/>
      </c>
    </row>
    <row r="13" customFormat="false" ht="24" hidden="false" customHeight="true" outlineLevel="0" collapsed="false">
      <c r="A13" s="19" t="s">
        <v>145</v>
      </c>
      <c r="B13" s="26"/>
      <c r="C13" s="20"/>
      <c r="D13" s="20"/>
      <c r="E13" s="20"/>
      <c r="F13" s="31"/>
      <c r="G13" s="20"/>
      <c r="H13" s="20"/>
      <c r="I13" s="26"/>
      <c r="J13" s="21"/>
      <c r="K13" s="22" t="str">
        <f aca="false">IF(C13="","",IF(F13="","Note à saisir",IF(AND(F13&lt;Intervenants!$E$6,H13=""),"Action à décider",IF(AND(H13&lt;&gt;"",J13&lt;&gt;"Oui",I13&lt;&gt;"",I13&lt;Intervenants!$E$4),"Action en retard",IF(AND(H13&lt;&gt;"",J13&lt;&gt;"Oui"),"Action en cours","")))))</f>
        <v/>
      </c>
    </row>
    <row r="14" customFormat="false" ht="24" hidden="false" customHeight="true" outlineLevel="0" collapsed="false">
      <c r="A14" s="19" t="s">
        <v>146</v>
      </c>
      <c r="B14" s="26"/>
      <c r="C14" s="20"/>
      <c r="D14" s="20"/>
      <c r="E14" s="20"/>
      <c r="F14" s="31"/>
      <c r="G14" s="20"/>
      <c r="H14" s="20"/>
      <c r="I14" s="26"/>
      <c r="J14" s="21"/>
      <c r="K14" s="22" t="str">
        <f aca="false">IF(C14="","",IF(F14="","Note à saisir",IF(AND(F14&lt;Intervenants!$E$6,H14=""),"Action à décider",IF(AND(H14&lt;&gt;"",J14&lt;&gt;"Oui",I14&lt;&gt;"",I14&lt;Intervenants!$E$4),"Action en retard",IF(AND(H14&lt;&gt;"",J14&lt;&gt;"Oui"),"Action en cours","")))))</f>
        <v/>
      </c>
    </row>
    <row r="15" customFormat="false" ht="24" hidden="false" customHeight="true" outlineLevel="0" collapsed="false">
      <c r="A15" s="19" t="s">
        <v>147</v>
      </c>
      <c r="B15" s="26"/>
      <c r="C15" s="20"/>
      <c r="D15" s="20"/>
      <c r="E15" s="20"/>
      <c r="F15" s="31"/>
      <c r="G15" s="20"/>
      <c r="H15" s="20"/>
      <c r="I15" s="26"/>
      <c r="J15" s="21"/>
      <c r="K15" s="22" t="str">
        <f aca="false">IF(C15="","",IF(F15="","Note à saisir",IF(AND(F15&lt;Intervenants!$E$6,H15=""),"Action à décider",IF(AND(H15&lt;&gt;"",J15&lt;&gt;"Oui",I15&lt;&gt;"",I15&lt;Intervenants!$E$4),"Action en retard",IF(AND(H15&lt;&gt;"",J15&lt;&gt;"Oui"),"Action en cours","")))))</f>
        <v/>
      </c>
    </row>
    <row r="16" customFormat="false" ht="24" hidden="false" customHeight="true" outlineLevel="0" collapsed="false">
      <c r="A16" s="19" t="s">
        <v>148</v>
      </c>
      <c r="B16" s="26"/>
      <c r="C16" s="20"/>
      <c r="D16" s="20"/>
      <c r="E16" s="20"/>
      <c r="F16" s="31"/>
      <c r="G16" s="20"/>
      <c r="H16" s="20"/>
      <c r="I16" s="26"/>
      <c r="J16" s="21"/>
      <c r="K16" s="22" t="str">
        <f aca="false">IF(C16="","",IF(F16="","Note à saisir",IF(AND(F16&lt;Intervenants!$E$6,H16=""),"Action à décider",IF(AND(H16&lt;&gt;"",J16&lt;&gt;"Oui",I16&lt;&gt;"",I16&lt;Intervenants!$E$4),"Action en retard",IF(AND(H16&lt;&gt;"",J16&lt;&gt;"Oui"),"Action en cours","")))))</f>
        <v/>
      </c>
    </row>
    <row r="17" customFormat="false" ht="24" hidden="false" customHeight="true" outlineLevel="0" collapsed="false">
      <c r="A17" s="19" t="s">
        <v>149</v>
      </c>
      <c r="B17" s="26"/>
      <c r="C17" s="20"/>
      <c r="D17" s="20"/>
      <c r="E17" s="20"/>
      <c r="F17" s="31"/>
      <c r="G17" s="20"/>
      <c r="H17" s="20"/>
      <c r="I17" s="26"/>
      <c r="J17" s="21"/>
      <c r="K17" s="22" t="str">
        <f aca="false">IF(C17="","",IF(F17="","Note à saisir",IF(AND(F17&lt;Intervenants!$E$6,H17=""),"Action à décider",IF(AND(H17&lt;&gt;"",J17&lt;&gt;"Oui",I17&lt;&gt;"",I17&lt;Intervenants!$E$4),"Action en retard",IF(AND(H17&lt;&gt;"",J17&lt;&gt;"Oui"),"Action en cours","")))))</f>
        <v/>
      </c>
    </row>
    <row r="18" customFormat="false" ht="24" hidden="false" customHeight="true" outlineLevel="0" collapsed="false">
      <c r="A18" s="19" t="s">
        <v>150</v>
      </c>
      <c r="B18" s="26"/>
      <c r="C18" s="20"/>
      <c r="D18" s="20"/>
      <c r="E18" s="20"/>
      <c r="F18" s="31"/>
      <c r="G18" s="20"/>
      <c r="H18" s="20"/>
      <c r="I18" s="26"/>
      <c r="J18" s="21"/>
      <c r="K18" s="22" t="str">
        <f aca="false">IF(C18="","",IF(F18="","Note à saisir",IF(AND(F18&lt;Intervenants!$E$6,H18=""),"Action à décider",IF(AND(H18&lt;&gt;"",J18&lt;&gt;"Oui",I18&lt;&gt;"",I18&lt;Intervenants!$E$4),"Action en retard",IF(AND(H18&lt;&gt;"",J18&lt;&gt;"Oui"),"Action en cours","")))))</f>
        <v/>
      </c>
    </row>
    <row r="19" customFormat="false" ht="24" hidden="false" customHeight="true" outlineLevel="0" collapsed="false">
      <c r="A19" s="19" t="s">
        <v>151</v>
      </c>
      <c r="B19" s="26"/>
      <c r="C19" s="20"/>
      <c r="D19" s="20"/>
      <c r="E19" s="20"/>
      <c r="F19" s="31"/>
      <c r="G19" s="20"/>
      <c r="H19" s="20"/>
      <c r="I19" s="26"/>
      <c r="J19" s="21"/>
      <c r="K19" s="22" t="str">
        <f aca="false">IF(C19="","",IF(F19="","Note à saisir",IF(AND(F19&lt;Intervenants!$E$6,H19=""),"Action à décider",IF(AND(H19&lt;&gt;"",J19&lt;&gt;"Oui",I19&lt;&gt;"",I19&lt;Intervenants!$E$4),"Action en retard",IF(AND(H19&lt;&gt;"",J19&lt;&gt;"Oui"),"Action en cours","")))))</f>
        <v/>
      </c>
    </row>
    <row r="20" customFormat="false" ht="24" hidden="false" customHeight="true" outlineLevel="0" collapsed="false">
      <c r="A20" s="19" t="s">
        <v>152</v>
      </c>
      <c r="B20" s="26"/>
      <c r="C20" s="20"/>
      <c r="D20" s="20"/>
      <c r="E20" s="20"/>
      <c r="F20" s="31"/>
      <c r="G20" s="20"/>
      <c r="H20" s="20"/>
      <c r="I20" s="26"/>
      <c r="J20" s="21"/>
      <c r="K20" s="22" t="str">
        <f aca="false">IF(C20="","",IF(F20="","Note à saisir",IF(AND(F20&lt;Intervenants!$E$6,H20=""),"Action à décider",IF(AND(H20&lt;&gt;"",J20&lt;&gt;"Oui",I20&lt;&gt;"",I20&lt;Intervenants!$E$4),"Action en retard",IF(AND(H20&lt;&gt;"",J20&lt;&gt;"Oui"),"Action en cours","")))))</f>
        <v/>
      </c>
    </row>
    <row r="21" customFormat="false" ht="24" hidden="false" customHeight="true" outlineLevel="0" collapsed="false">
      <c r="A21" s="19" t="s">
        <v>153</v>
      </c>
      <c r="B21" s="26"/>
      <c r="C21" s="20"/>
      <c r="D21" s="20"/>
      <c r="E21" s="20"/>
      <c r="F21" s="31"/>
      <c r="G21" s="20"/>
      <c r="H21" s="20"/>
      <c r="I21" s="26"/>
      <c r="J21" s="21"/>
      <c r="K21" s="22" t="str">
        <f aca="false">IF(C21="","",IF(F21="","Note à saisir",IF(AND(F21&lt;Intervenants!$E$6,H21=""),"Action à décider",IF(AND(H21&lt;&gt;"",J21&lt;&gt;"Oui",I21&lt;&gt;"",I21&lt;Intervenants!$E$4),"Action en retard",IF(AND(H21&lt;&gt;"",J21&lt;&gt;"Oui"),"Action en cours","")))))</f>
        <v/>
      </c>
    </row>
    <row r="22" customFormat="false" ht="24" hidden="false" customHeight="true" outlineLevel="0" collapsed="false">
      <c r="A22" s="19" t="s">
        <v>154</v>
      </c>
      <c r="B22" s="26"/>
      <c r="C22" s="20"/>
      <c r="D22" s="20"/>
      <c r="E22" s="20"/>
      <c r="F22" s="31"/>
      <c r="G22" s="20"/>
      <c r="H22" s="20"/>
      <c r="I22" s="26"/>
      <c r="J22" s="21"/>
      <c r="K22" s="22" t="str">
        <f aca="false">IF(C22="","",IF(F22="","Note à saisir",IF(AND(F22&lt;Intervenants!$E$6,H22=""),"Action à décider",IF(AND(H22&lt;&gt;"",J22&lt;&gt;"Oui",I22&lt;&gt;"",I22&lt;Intervenants!$E$4),"Action en retard",IF(AND(H22&lt;&gt;"",J22&lt;&gt;"Oui"),"Action en cours","")))))</f>
        <v/>
      </c>
    </row>
    <row r="23" customFormat="false" ht="24" hidden="false" customHeight="true" outlineLevel="0" collapsed="false">
      <c r="A23" s="19" t="s">
        <v>155</v>
      </c>
      <c r="B23" s="26"/>
      <c r="C23" s="20"/>
      <c r="D23" s="20"/>
      <c r="E23" s="20"/>
      <c r="F23" s="31"/>
      <c r="G23" s="20"/>
      <c r="H23" s="20"/>
      <c r="I23" s="26"/>
      <c r="J23" s="21"/>
      <c r="K23" s="22" t="str">
        <f aca="false">IF(C23="","",IF(F23="","Note à saisir",IF(AND(F23&lt;Intervenants!$E$6,H23=""),"Action à décider",IF(AND(H23&lt;&gt;"",J23&lt;&gt;"Oui",I23&lt;&gt;"",I23&lt;Intervenants!$E$4),"Action en retard",IF(AND(H23&lt;&gt;"",J23&lt;&gt;"Oui"),"Action en cours","")))))</f>
        <v/>
      </c>
    </row>
    <row r="24" customFormat="false" ht="24" hidden="false" customHeight="true" outlineLevel="0" collapsed="false">
      <c r="A24" s="19" t="s">
        <v>156</v>
      </c>
      <c r="B24" s="26"/>
      <c r="C24" s="20"/>
      <c r="D24" s="20"/>
      <c r="E24" s="20"/>
      <c r="F24" s="31"/>
      <c r="G24" s="20"/>
      <c r="H24" s="20"/>
      <c r="I24" s="26"/>
      <c r="J24" s="21"/>
      <c r="K24" s="22" t="str">
        <f aca="false">IF(C24="","",IF(F24="","Note à saisir",IF(AND(F24&lt;Intervenants!$E$6,H24=""),"Action à décider",IF(AND(H24&lt;&gt;"",J24&lt;&gt;"Oui",I24&lt;&gt;"",I24&lt;Intervenants!$E$4),"Action en retard",IF(AND(H24&lt;&gt;"",J24&lt;&gt;"Oui"),"Action en cours","")))))</f>
        <v/>
      </c>
    </row>
    <row r="25" customFormat="false" ht="24" hidden="false" customHeight="true" outlineLevel="0" collapsed="false">
      <c r="A25" s="19" t="s">
        <v>157</v>
      </c>
      <c r="B25" s="26"/>
      <c r="C25" s="20"/>
      <c r="D25" s="20"/>
      <c r="E25" s="20"/>
      <c r="F25" s="31"/>
      <c r="G25" s="20"/>
      <c r="H25" s="20"/>
      <c r="I25" s="26"/>
      <c r="J25" s="21"/>
      <c r="K25" s="22" t="str">
        <f aca="false">IF(C25="","",IF(F25="","Note à saisir",IF(AND(F25&lt;Intervenants!$E$6,H25=""),"Action à décider",IF(AND(H25&lt;&gt;"",J25&lt;&gt;"Oui",I25&lt;&gt;"",I25&lt;Intervenants!$E$4),"Action en retard",IF(AND(H25&lt;&gt;"",J25&lt;&gt;"Oui"),"Action en cours","")))))</f>
        <v/>
      </c>
    </row>
    <row r="26" customFormat="false" ht="24" hidden="false" customHeight="true" outlineLevel="0" collapsed="false">
      <c r="A26" s="19" t="s">
        <v>158</v>
      </c>
      <c r="B26" s="26"/>
      <c r="C26" s="20"/>
      <c r="D26" s="20"/>
      <c r="E26" s="20"/>
      <c r="F26" s="31"/>
      <c r="G26" s="20"/>
      <c r="H26" s="20"/>
      <c r="I26" s="26"/>
      <c r="J26" s="21"/>
      <c r="K26" s="22" t="str">
        <f aca="false">IF(C26="","",IF(F26="","Note à saisir",IF(AND(F26&lt;Intervenants!$E$6,H26=""),"Action à décider",IF(AND(H26&lt;&gt;"",J26&lt;&gt;"Oui",I26&lt;&gt;"",I26&lt;Intervenants!$E$4),"Action en retard",IF(AND(H26&lt;&gt;"",J26&lt;&gt;"Oui"),"Action en cours","")))))</f>
        <v/>
      </c>
    </row>
    <row r="27" customFormat="false" ht="24" hidden="false" customHeight="true" outlineLevel="0" collapsed="false">
      <c r="A27" s="19" t="s">
        <v>159</v>
      </c>
      <c r="B27" s="26"/>
      <c r="C27" s="20"/>
      <c r="D27" s="20"/>
      <c r="E27" s="20"/>
      <c r="F27" s="31"/>
      <c r="G27" s="20"/>
      <c r="H27" s="20"/>
      <c r="I27" s="26"/>
      <c r="J27" s="21"/>
      <c r="K27" s="22" t="str">
        <f aca="false">IF(C27="","",IF(F27="","Note à saisir",IF(AND(F27&lt;Intervenants!$E$6,H27=""),"Action à décider",IF(AND(H27&lt;&gt;"",J27&lt;&gt;"Oui",I27&lt;&gt;"",I27&lt;Intervenants!$E$4),"Action en retard",IF(AND(H27&lt;&gt;"",J27&lt;&gt;"Oui"),"Action en cours","")))))</f>
        <v/>
      </c>
    </row>
    <row r="28" customFormat="false" ht="24" hidden="false" customHeight="true" outlineLevel="0" collapsed="false">
      <c r="A28" s="19" t="s">
        <v>160</v>
      </c>
      <c r="B28" s="26"/>
      <c r="C28" s="20"/>
      <c r="D28" s="20"/>
      <c r="E28" s="20"/>
      <c r="F28" s="31"/>
      <c r="G28" s="20"/>
      <c r="H28" s="20"/>
      <c r="I28" s="26"/>
      <c r="J28" s="21"/>
      <c r="K28" s="22" t="str">
        <f aca="false">IF(C28="","",IF(F28="","Note à saisir",IF(AND(F28&lt;Intervenants!$E$6,H28=""),"Action à décider",IF(AND(H28&lt;&gt;"",J28&lt;&gt;"Oui",I28&lt;&gt;"",I28&lt;Intervenants!$E$4),"Action en retard",IF(AND(H28&lt;&gt;"",J28&lt;&gt;"Oui"),"Action en cours","")))))</f>
        <v/>
      </c>
    </row>
    <row r="29" customFormat="false" ht="24" hidden="false" customHeight="true" outlineLevel="0" collapsed="false">
      <c r="A29" s="19" t="s">
        <v>161</v>
      </c>
      <c r="B29" s="26"/>
      <c r="C29" s="20"/>
      <c r="D29" s="20"/>
      <c r="E29" s="20"/>
      <c r="F29" s="31"/>
      <c r="G29" s="20"/>
      <c r="H29" s="20"/>
      <c r="I29" s="26"/>
      <c r="J29" s="21"/>
      <c r="K29" s="22" t="str">
        <f aca="false">IF(C29="","",IF(F29="","Note à saisir",IF(AND(F29&lt;Intervenants!$E$6,H29=""),"Action à décider",IF(AND(H29&lt;&gt;"",J29&lt;&gt;"Oui",I29&lt;&gt;"",I29&lt;Intervenants!$E$4),"Action en retard",IF(AND(H29&lt;&gt;"",J29&lt;&gt;"Oui"),"Action en cours","")))))</f>
        <v/>
      </c>
    </row>
    <row r="30" customFormat="false" ht="24" hidden="false" customHeight="true" outlineLevel="0" collapsed="false">
      <c r="A30" s="19" t="s">
        <v>162</v>
      </c>
      <c r="B30" s="26"/>
      <c r="C30" s="20"/>
      <c r="D30" s="20"/>
      <c r="E30" s="20"/>
      <c r="F30" s="31"/>
      <c r="G30" s="20"/>
      <c r="H30" s="20"/>
      <c r="I30" s="26"/>
      <c r="J30" s="21"/>
      <c r="K30" s="22" t="str">
        <f aca="false">IF(C30="","",IF(F30="","Note à saisir",IF(AND(F30&lt;Intervenants!$E$6,H30=""),"Action à décider",IF(AND(H30&lt;&gt;"",J30&lt;&gt;"Oui",I30&lt;&gt;"",I30&lt;Intervenants!$E$4),"Action en retard",IF(AND(H30&lt;&gt;"",J30&lt;&gt;"Oui"),"Action en cours","")))))</f>
        <v/>
      </c>
    </row>
    <row r="31" customFormat="false" ht="24" hidden="false" customHeight="true" outlineLevel="0" collapsed="false">
      <c r="A31" s="19" t="s">
        <v>163</v>
      </c>
      <c r="B31" s="26"/>
      <c r="C31" s="20"/>
      <c r="D31" s="20"/>
      <c r="E31" s="20"/>
      <c r="F31" s="31"/>
      <c r="G31" s="20"/>
      <c r="H31" s="20"/>
      <c r="I31" s="26"/>
      <c r="J31" s="21"/>
      <c r="K31" s="22" t="str">
        <f aca="false">IF(C31="","",IF(F31="","Note à saisir",IF(AND(F31&lt;Intervenants!$E$6,H31=""),"Action à décider",IF(AND(H31&lt;&gt;"",J31&lt;&gt;"Oui",I31&lt;&gt;"",I31&lt;Intervenants!$E$4),"Action en retard",IF(AND(H31&lt;&gt;"",J31&lt;&gt;"Oui"),"Action en cours","")))))</f>
        <v/>
      </c>
    </row>
    <row r="32" customFormat="false" ht="24" hidden="false" customHeight="true" outlineLevel="0" collapsed="false">
      <c r="A32" s="19" t="s">
        <v>164</v>
      </c>
      <c r="B32" s="26"/>
      <c r="C32" s="20"/>
      <c r="D32" s="20"/>
      <c r="E32" s="20"/>
      <c r="F32" s="31"/>
      <c r="G32" s="20"/>
      <c r="H32" s="20"/>
      <c r="I32" s="26"/>
      <c r="J32" s="21"/>
      <c r="K32" s="22" t="str">
        <f aca="false">IF(C32="","",IF(F32="","Note à saisir",IF(AND(F32&lt;Intervenants!$E$6,H32=""),"Action à décider",IF(AND(H32&lt;&gt;"",J32&lt;&gt;"Oui",I32&lt;&gt;"",I32&lt;Intervenants!$E$4),"Action en retard",IF(AND(H32&lt;&gt;"",J32&lt;&gt;"Oui"),"Action en cours","")))))</f>
        <v/>
      </c>
    </row>
    <row r="33" customFormat="false" ht="24" hidden="false" customHeight="true" outlineLevel="0" collapsed="false">
      <c r="A33" s="19" t="s">
        <v>165</v>
      </c>
      <c r="B33" s="26"/>
      <c r="C33" s="20"/>
      <c r="D33" s="20"/>
      <c r="E33" s="20"/>
      <c r="F33" s="31"/>
      <c r="G33" s="20"/>
      <c r="H33" s="20"/>
      <c r="I33" s="26"/>
      <c r="J33" s="21"/>
      <c r="K33" s="22" t="str">
        <f aca="false">IF(C33="","",IF(F33="","Note à saisir",IF(AND(F33&lt;Intervenants!$E$6,H33=""),"Action à décider",IF(AND(H33&lt;&gt;"",J33&lt;&gt;"Oui",I33&lt;&gt;"",I33&lt;Intervenants!$E$4),"Action en retard",IF(AND(H33&lt;&gt;"",J33&lt;&gt;"Oui"),"Action en cours","")))))</f>
        <v/>
      </c>
    </row>
  </sheetData>
  <mergeCells count="7">
    <mergeCell ref="A3:K3"/>
    <mergeCell ref="A4:D4"/>
    <mergeCell ref="A5:D5"/>
    <mergeCell ref="A9:K9"/>
    <mergeCell ref="A10:E10"/>
    <mergeCell ref="F10:G10"/>
    <mergeCell ref="H10:J10"/>
  </mergeCells>
  <conditionalFormatting sqref="F12:F33">
    <cfRule type="expression" priority="2" aboveAverage="0" equalAverage="0" bottom="0" percent="0" rank="0" text="" dxfId="1">
      <formula>AND(ISNUMBER($F12),$F12&lt;Intervenants!$E$6)</formula>
    </cfRule>
  </conditionalFormatting>
  <conditionalFormatting sqref="K12:K33">
    <cfRule type="expression" priority="3" aboveAverage="0" equalAverage="0" bottom="0" percent="0" rank="0" text="" dxfId="2">
      <formula>OR($K12="Action en retard",$K12="Action à décider")</formula>
    </cfRule>
    <cfRule type="expression" priority="4" aboveAverage="0" equalAverage="0" bottom="0" percent="0" rank="0" text="" dxfId="1">
      <formula>OR($K12="Action en cours",$K12="Note à saisir")</formula>
    </cfRule>
  </conditionalFormatting>
  <dataValidations count="5">
    <dataValidation allowBlank="true" error="Saisissez une date au format jj/mm/aaaa." errorStyle="stop" errorTitle="Date attendue" operator="greaterThan" showDropDown="false" showErrorMessage="true" showInputMessage="false" sqref="B12:B33 I12:I33" type="date">
      <formula1>36526</formula1>
      <formula2>0</formula2>
    </dataValidation>
    <dataValidation allowBlank="true" error="Saisissez une note entre 1 et 5." errorStyle="stop" errorTitle="Valeur attendue" operator="between" showDropDown="false" showErrorMessage="true" showInputMessage="false" sqref="F12:F33" type="decimal">
      <formula1>1</formula1>
      <formula2>5</formula2>
    </dataValidation>
    <dataValidation allowBlank="true" errorStyle="stop" operator="between" showDropDown="false" showErrorMessage="false" showInputMessage="false" sqref="C12:C33" type="list">
      <formula1>Intervenants!$B$13:$B$24</formula1>
      <formula2>0</formula2>
    </dataValidation>
    <dataValidation allowBlank="true" errorStyle="stop" operator="between" showDropDown="false" showErrorMessage="false" showInputMessage="false" sqref="E12:E33" type="list">
      <formula1>Listes!$D$4:$D$9</formula1>
      <formula2>0</formula2>
    </dataValidation>
    <dataValidation allowBlank="true" errorStyle="stop" operator="between" showDropDown="false" showErrorMessage="false" showInputMessage="false" sqref="J12:J33" type="list">
      <formula1>Listes!$C$4:$C$5</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M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2" topLeftCell="C13" activePane="bottomRight" state="frozen"/>
      <selection pane="topLeft" activeCell="A1" activeCellId="0" sqref="A1"/>
      <selection pane="topRight" activeCell="C1" activeCellId="0" sqref="C1"/>
      <selection pane="bottomLeft" activeCell="A13" activeCellId="0" sqref="A13"/>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8"/>
    <col collapsed="false" customWidth="true" hidden="false" outlineLevel="0" max="3" min="3" style="0" width="30"/>
    <col collapsed="false" customWidth="true" hidden="false" outlineLevel="0" max="4" min="4" style="0" width="26"/>
    <col collapsed="false" customWidth="true" hidden="false" outlineLevel="0" max="5" min="5" style="0" width="34"/>
    <col collapsed="false" customWidth="true" hidden="false" outlineLevel="0" max="6" min="6" style="0" width="22"/>
    <col collapsed="false" customWidth="true" hidden="false" outlineLevel="0" max="7" min="7" style="0" width="9"/>
    <col collapsed="false" customWidth="true" hidden="false" outlineLevel="0" max="9" min="8" style="0" width="12"/>
    <col collapsed="false" customWidth="true" hidden="false" outlineLevel="0" max="10" min="10" style="0" width="10"/>
    <col collapsed="false" customWidth="true" hidden="false" outlineLevel="0" max="11" min="11" style="0" width="16"/>
    <col collapsed="false" customWidth="true" hidden="false" outlineLevel="0" max="13" min="12" style="0" width="24"/>
  </cols>
  <sheetData>
    <row r="1" customFormat="false" ht="21.75" hidden="false" customHeight="true" outlineLevel="0" collapsed="false">
      <c r="A1" s="1" t="s">
        <v>166</v>
      </c>
      <c r="B1" s="2"/>
      <c r="C1" s="2"/>
      <c r="D1" s="2"/>
      <c r="E1" s="2"/>
      <c r="F1" s="2"/>
      <c r="G1" s="2"/>
      <c r="H1" s="2"/>
      <c r="I1" s="2"/>
      <c r="J1" s="2"/>
      <c r="K1" s="2"/>
      <c r="L1" s="2"/>
      <c r="M1" s="2"/>
    </row>
    <row r="2" customFormat="false" ht="25.5" hidden="false" customHeight="true" outlineLevel="0" collapsed="false">
      <c r="A2" s="3" t="s">
        <v>167</v>
      </c>
    </row>
    <row r="3" customFormat="false" ht="30" hidden="false" customHeight="true" outlineLevel="0" collapsed="false">
      <c r="A3" s="10" t="s">
        <v>168</v>
      </c>
      <c r="B3" s="10"/>
      <c r="C3" s="10"/>
      <c r="D3" s="10"/>
      <c r="E3" s="10"/>
      <c r="F3" s="10"/>
      <c r="G3" s="10"/>
      <c r="H3" s="10"/>
      <c r="I3" s="10"/>
      <c r="J3" s="10"/>
      <c r="K3" s="10"/>
      <c r="L3" s="10"/>
      <c r="M3" s="10"/>
    </row>
    <row r="4" customFormat="false" ht="19.5" hidden="false" customHeight="true" outlineLevel="0" collapsed="false">
      <c r="A4" s="11" t="s">
        <v>122</v>
      </c>
      <c r="B4" s="11"/>
      <c r="C4" s="11"/>
      <c r="D4" s="27" t="n">
        <f aca="false">Intervenants!E4</f>
        <v>46317</v>
      </c>
      <c r="E4" s="11" t="s">
        <v>169</v>
      </c>
      <c r="F4" s="11"/>
      <c r="G4" s="13" t="n">
        <f aca="false">COUNTA(B13:B32)</f>
        <v>0</v>
      </c>
      <c r="H4" s="13"/>
    </row>
    <row r="5" customFormat="false" ht="19.5" hidden="false" customHeight="true" outlineLevel="0" collapsed="false">
      <c r="E5" s="11" t="s">
        <v>170</v>
      </c>
      <c r="F5" s="11"/>
      <c r="G5" s="13" t="n">
        <f aca="false">COUNTIF(M13:M32,"Réalisée*")</f>
        <v>0</v>
      </c>
      <c r="H5" s="13"/>
    </row>
    <row r="6" customFormat="false" ht="19.5" hidden="false" customHeight="true" outlineLevel="0" collapsed="false">
      <c r="E6" s="11" t="s">
        <v>171</v>
      </c>
      <c r="F6" s="11"/>
      <c r="G6" s="13" t="n">
        <f aca="false">COUNTIF(M13:M32,"En retard")</f>
        <v>0</v>
      </c>
      <c r="H6" s="13"/>
    </row>
    <row r="7" customFormat="false" ht="19.5" hidden="false" customHeight="true" outlineLevel="0" collapsed="false">
      <c r="E7" s="11" t="s">
        <v>172</v>
      </c>
      <c r="F7" s="11"/>
      <c r="G7" s="13" t="n">
        <f aca="false">COUNTIF(M13:M32,"À planifier")</f>
        <v>0</v>
      </c>
      <c r="H7" s="13"/>
    </row>
    <row r="8" customFormat="false" ht="19.5" hidden="false" customHeight="true" outlineLevel="0" collapsed="false">
      <c r="E8" s="11" t="s">
        <v>173</v>
      </c>
      <c r="F8" s="11"/>
      <c r="G8" s="32" t="n">
        <f aca="false">SUM(G13:G32)</f>
        <v>0</v>
      </c>
      <c r="H8" s="32"/>
    </row>
    <row r="9" customFormat="false" ht="19.5" hidden="false" customHeight="true" outlineLevel="0" collapsed="false">
      <c r="E9" s="11" t="s">
        <v>174</v>
      </c>
      <c r="F9" s="11"/>
      <c r="G9" s="32" t="n">
        <f aca="false">SUM(J13:J32)</f>
        <v>0</v>
      </c>
      <c r="H9" s="32"/>
    </row>
    <row r="10" customFormat="false" ht="31.5" hidden="false" customHeight="true" outlineLevel="0" collapsed="false">
      <c r="A10" s="15" t="s">
        <v>175</v>
      </c>
      <c r="B10" s="15"/>
      <c r="C10" s="15"/>
      <c r="D10" s="15"/>
      <c r="E10" s="15"/>
      <c r="F10" s="15"/>
      <c r="G10" s="15"/>
      <c r="H10" s="15"/>
      <c r="I10" s="15"/>
      <c r="J10" s="15"/>
      <c r="K10" s="15"/>
      <c r="L10" s="15"/>
      <c r="M10" s="15"/>
    </row>
    <row r="11" customFormat="false" ht="19.5" hidden="false" customHeight="true" outlineLevel="0" collapsed="false">
      <c r="A11" s="16" t="s">
        <v>176</v>
      </c>
      <c r="B11" s="16"/>
      <c r="C11" s="16"/>
      <c r="D11" s="16"/>
      <c r="E11" s="17" t="s">
        <v>177</v>
      </c>
      <c r="F11" s="17"/>
      <c r="G11" s="17"/>
      <c r="H11" s="16" t="s">
        <v>178</v>
      </c>
      <c r="I11" s="16"/>
      <c r="J11" s="16"/>
      <c r="K11" s="17" t="s">
        <v>179</v>
      </c>
      <c r="L11" s="17"/>
      <c r="M11" s="16" t="s">
        <v>93</v>
      </c>
    </row>
    <row r="12" customFormat="false" ht="43.5" hidden="false" customHeight="true" outlineLevel="0" collapsed="false">
      <c r="A12" s="18" t="s">
        <v>45</v>
      </c>
      <c r="B12" s="18" t="s">
        <v>180</v>
      </c>
      <c r="C12" s="18" t="s">
        <v>181</v>
      </c>
      <c r="D12" s="18" t="s">
        <v>182</v>
      </c>
      <c r="E12" s="18" t="s">
        <v>183</v>
      </c>
      <c r="F12" s="18" t="s">
        <v>184</v>
      </c>
      <c r="G12" s="18" t="s">
        <v>173</v>
      </c>
      <c r="H12" s="18" t="s">
        <v>185</v>
      </c>
      <c r="I12" s="18" t="s">
        <v>186</v>
      </c>
      <c r="J12" s="18" t="s">
        <v>174</v>
      </c>
      <c r="K12" s="18" t="s">
        <v>187</v>
      </c>
      <c r="L12" s="18" t="s">
        <v>188</v>
      </c>
      <c r="M12" s="18" t="s">
        <v>95</v>
      </c>
    </row>
    <row r="13" customFormat="false" ht="24" hidden="false" customHeight="true" outlineLevel="0" collapsed="false">
      <c r="A13" s="19" t="s">
        <v>189</v>
      </c>
      <c r="B13" s="20"/>
      <c r="C13" s="20"/>
      <c r="D13" s="20"/>
      <c r="E13" s="20"/>
      <c r="F13" s="20"/>
      <c r="G13" s="12"/>
      <c r="H13" s="26"/>
      <c r="I13" s="26"/>
      <c r="J13" s="12"/>
      <c r="K13" s="21"/>
      <c r="L13" s="20"/>
      <c r="M13" s="22" t="str">
        <f aca="false">IF(B13="","",IF(I13&lt;&gt;"",IF(OR(K13="",K13="Non évaluée"),"Réalisée, efficacité à évaluer","Réalisée"),IF(H13="","À planifier",IF(H13&lt;Intervenants!$E$4,"En retard","Planifiée"))))</f>
        <v/>
      </c>
    </row>
    <row r="14" customFormat="false" ht="24" hidden="false" customHeight="true" outlineLevel="0" collapsed="false">
      <c r="A14" s="19" t="s">
        <v>190</v>
      </c>
      <c r="B14" s="20"/>
      <c r="C14" s="20"/>
      <c r="D14" s="20"/>
      <c r="E14" s="20"/>
      <c r="F14" s="20"/>
      <c r="G14" s="12"/>
      <c r="H14" s="26"/>
      <c r="I14" s="26"/>
      <c r="J14" s="12"/>
      <c r="K14" s="21"/>
      <c r="L14" s="20"/>
      <c r="M14" s="22" t="str">
        <f aca="false">IF(B14="","",IF(I14&lt;&gt;"",IF(OR(K14="",K14="Non évaluée"),"Réalisée, efficacité à évaluer","Réalisée"),IF(H14="","À planifier",IF(H14&lt;Intervenants!$E$4,"En retard","Planifiée"))))</f>
        <v/>
      </c>
    </row>
    <row r="15" customFormat="false" ht="24" hidden="false" customHeight="true" outlineLevel="0" collapsed="false">
      <c r="A15" s="19" t="s">
        <v>191</v>
      </c>
      <c r="B15" s="20"/>
      <c r="C15" s="20"/>
      <c r="D15" s="20"/>
      <c r="E15" s="20"/>
      <c r="F15" s="20"/>
      <c r="G15" s="12"/>
      <c r="H15" s="26"/>
      <c r="I15" s="26"/>
      <c r="J15" s="12"/>
      <c r="K15" s="21"/>
      <c r="L15" s="20"/>
      <c r="M15" s="22" t="str">
        <f aca="false">IF(B15="","",IF(I15&lt;&gt;"",IF(OR(K15="",K15="Non évaluée"),"Réalisée, efficacité à évaluer","Réalisée"),IF(H15="","À planifier",IF(H15&lt;Intervenants!$E$4,"En retard","Planifiée"))))</f>
        <v/>
      </c>
    </row>
    <row r="16" customFormat="false" ht="24" hidden="false" customHeight="true" outlineLevel="0" collapsed="false">
      <c r="A16" s="19" t="s">
        <v>192</v>
      </c>
      <c r="B16" s="20"/>
      <c r="C16" s="20"/>
      <c r="D16" s="20"/>
      <c r="E16" s="20"/>
      <c r="F16" s="20"/>
      <c r="G16" s="12"/>
      <c r="H16" s="26"/>
      <c r="I16" s="26"/>
      <c r="J16" s="12"/>
      <c r="K16" s="21"/>
      <c r="L16" s="20"/>
      <c r="M16" s="22" t="str">
        <f aca="false">IF(B16="","",IF(I16&lt;&gt;"",IF(OR(K16="",K16="Non évaluée"),"Réalisée, efficacité à évaluer","Réalisée"),IF(H16="","À planifier",IF(H16&lt;Intervenants!$E$4,"En retard","Planifiée"))))</f>
        <v/>
      </c>
    </row>
    <row r="17" customFormat="false" ht="24" hidden="false" customHeight="true" outlineLevel="0" collapsed="false">
      <c r="A17" s="19" t="s">
        <v>193</v>
      </c>
      <c r="B17" s="20"/>
      <c r="C17" s="20"/>
      <c r="D17" s="20"/>
      <c r="E17" s="20"/>
      <c r="F17" s="20"/>
      <c r="G17" s="12"/>
      <c r="H17" s="26"/>
      <c r="I17" s="26"/>
      <c r="J17" s="12"/>
      <c r="K17" s="21"/>
      <c r="L17" s="20"/>
      <c r="M17" s="22" t="str">
        <f aca="false">IF(B17="","",IF(I17&lt;&gt;"",IF(OR(K17="",K17="Non évaluée"),"Réalisée, efficacité à évaluer","Réalisée"),IF(H17="","À planifier",IF(H17&lt;Intervenants!$E$4,"En retard","Planifiée"))))</f>
        <v/>
      </c>
    </row>
    <row r="18" customFormat="false" ht="24" hidden="false" customHeight="true" outlineLevel="0" collapsed="false">
      <c r="A18" s="19" t="s">
        <v>194</v>
      </c>
      <c r="B18" s="20"/>
      <c r="C18" s="20"/>
      <c r="D18" s="20"/>
      <c r="E18" s="20"/>
      <c r="F18" s="20"/>
      <c r="G18" s="12"/>
      <c r="H18" s="26"/>
      <c r="I18" s="26"/>
      <c r="J18" s="12"/>
      <c r="K18" s="21"/>
      <c r="L18" s="20"/>
      <c r="M18" s="22" t="str">
        <f aca="false">IF(B18="","",IF(I18&lt;&gt;"",IF(OR(K18="",K18="Non évaluée"),"Réalisée, efficacité à évaluer","Réalisée"),IF(H18="","À planifier",IF(H18&lt;Intervenants!$E$4,"En retard","Planifiée"))))</f>
        <v/>
      </c>
    </row>
    <row r="19" customFormat="false" ht="24" hidden="false" customHeight="true" outlineLevel="0" collapsed="false">
      <c r="A19" s="19" t="s">
        <v>195</v>
      </c>
      <c r="B19" s="20"/>
      <c r="C19" s="20"/>
      <c r="D19" s="20"/>
      <c r="E19" s="20"/>
      <c r="F19" s="20"/>
      <c r="G19" s="12"/>
      <c r="H19" s="26"/>
      <c r="I19" s="26"/>
      <c r="J19" s="12"/>
      <c r="K19" s="21"/>
      <c r="L19" s="20"/>
      <c r="M19" s="22" t="str">
        <f aca="false">IF(B19="","",IF(I19&lt;&gt;"",IF(OR(K19="",K19="Non évaluée"),"Réalisée, efficacité à évaluer","Réalisée"),IF(H19="","À planifier",IF(H19&lt;Intervenants!$E$4,"En retard","Planifiée"))))</f>
        <v/>
      </c>
    </row>
    <row r="20" customFormat="false" ht="24" hidden="false" customHeight="true" outlineLevel="0" collapsed="false">
      <c r="A20" s="19" t="s">
        <v>196</v>
      </c>
      <c r="B20" s="20"/>
      <c r="C20" s="20"/>
      <c r="D20" s="20"/>
      <c r="E20" s="20"/>
      <c r="F20" s="20"/>
      <c r="G20" s="12"/>
      <c r="H20" s="26"/>
      <c r="I20" s="26"/>
      <c r="J20" s="12"/>
      <c r="K20" s="21"/>
      <c r="L20" s="20"/>
      <c r="M20" s="22" t="str">
        <f aca="false">IF(B20="","",IF(I20&lt;&gt;"",IF(OR(K20="",K20="Non évaluée"),"Réalisée, efficacité à évaluer","Réalisée"),IF(H20="","À planifier",IF(H20&lt;Intervenants!$E$4,"En retard","Planifiée"))))</f>
        <v/>
      </c>
    </row>
    <row r="21" customFormat="false" ht="24" hidden="false" customHeight="true" outlineLevel="0" collapsed="false">
      <c r="A21" s="19" t="s">
        <v>197</v>
      </c>
      <c r="B21" s="20"/>
      <c r="C21" s="20"/>
      <c r="D21" s="20"/>
      <c r="E21" s="20"/>
      <c r="F21" s="20"/>
      <c r="G21" s="12"/>
      <c r="H21" s="26"/>
      <c r="I21" s="26"/>
      <c r="J21" s="12"/>
      <c r="K21" s="21"/>
      <c r="L21" s="20"/>
      <c r="M21" s="22" t="str">
        <f aca="false">IF(B21="","",IF(I21&lt;&gt;"",IF(OR(K21="",K21="Non évaluée"),"Réalisée, efficacité à évaluer","Réalisée"),IF(H21="","À planifier",IF(H21&lt;Intervenants!$E$4,"En retard","Planifiée"))))</f>
        <v/>
      </c>
    </row>
    <row r="22" customFormat="false" ht="24" hidden="false" customHeight="true" outlineLevel="0" collapsed="false">
      <c r="A22" s="19" t="s">
        <v>198</v>
      </c>
      <c r="B22" s="20"/>
      <c r="C22" s="20"/>
      <c r="D22" s="20"/>
      <c r="E22" s="20"/>
      <c r="F22" s="20"/>
      <c r="G22" s="12"/>
      <c r="H22" s="26"/>
      <c r="I22" s="26"/>
      <c r="J22" s="12"/>
      <c r="K22" s="21"/>
      <c r="L22" s="20"/>
      <c r="M22" s="22" t="str">
        <f aca="false">IF(B22="","",IF(I22&lt;&gt;"",IF(OR(K22="",K22="Non évaluée"),"Réalisée, efficacité à évaluer","Réalisée"),IF(H22="","À planifier",IF(H22&lt;Intervenants!$E$4,"En retard","Planifiée"))))</f>
        <v/>
      </c>
    </row>
    <row r="23" customFormat="false" ht="24" hidden="false" customHeight="true" outlineLevel="0" collapsed="false">
      <c r="A23" s="19" t="s">
        <v>199</v>
      </c>
      <c r="B23" s="20"/>
      <c r="C23" s="20"/>
      <c r="D23" s="20"/>
      <c r="E23" s="20"/>
      <c r="F23" s="20"/>
      <c r="G23" s="12"/>
      <c r="H23" s="26"/>
      <c r="I23" s="26"/>
      <c r="J23" s="12"/>
      <c r="K23" s="21"/>
      <c r="L23" s="20"/>
      <c r="M23" s="22" t="str">
        <f aca="false">IF(B23="","",IF(I23&lt;&gt;"",IF(OR(K23="",K23="Non évaluée"),"Réalisée, efficacité à évaluer","Réalisée"),IF(H23="","À planifier",IF(H23&lt;Intervenants!$E$4,"En retard","Planifiée"))))</f>
        <v/>
      </c>
    </row>
    <row r="24" customFormat="false" ht="24" hidden="false" customHeight="true" outlineLevel="0" collapsed="false">
      <c r="A24" s="19" t="s">
        <v>200</v>
      </c>
      <c r="B24" s="20"/>
      <c r="C24" s="20"/>
      <c r="D24" s="20"/>
      <c r="E24" s="20"/>
      <c r="F24" s="20"/>
      <c r="G24" s="12"/>
      <c r="H24" s="26"/>
      <c r="I24" s="26"/>
      <c r="J24" s="12"/>
      <c r="K24" s="21"/>
      <c r="L24" s="20"/>
      <c r="M24" s="22" t="str">
        <f aca="false">IF(B24="","",IF(I24&lt;&gt;"",IF(OR(K24="",K24="Non évaluée"),"Réalisée, efficacité à évaluer","Réalisée"),IF(H24="","À planifier",IF(H24&lt;Intervenants!$E$4,"En retard","Planifiée"))))</f>
        <v/>
      </c>
    </row>
    <row r="25" customFormat="false" ht="24" hidden="false" customHeight="true" outlineLevel="0" collapsed="false">
      <c r="A25" s="19" t="s">
        <v>201</v>
      </c>
      <c r="B25" s="20"/>
      <c r="C25" s="20"/>
      <c r="D25" s="20"/>
      <c r="E25" s="20"/>
      <c r="F25" s="20"/>
      <c r="G25" s="12"/>
      <c r="H25" s="26"/>
      <c r="I25" s="26"/>
      <c r="J25" s="12"/>
      <c r="K25" s="21"/>
      <c r="L25" s="20"/>
      <c r="M25" s="22" t="str">
        <f aca="false">IF(B25="","",IF(I25&lt;&gt;"",IF(OR(K25="",K25="Non évaluée"),"Réalisée, efficacité à évaluer","Réalisée"),IF(H25="","À planifier",IF(H25&lt;Intervenants!$E$4,"En retard","Planifiée"))))</f>
        <v/>
      </c>
    </row>
    <row r="26" customFormat="false" ht="24" hidden="false" customHeight="true" outlineLevel="0" collapsed="false">
      <c r="A26" s="19" t="s">
        <v>202</v>
      </c>
      <c r="B26" s="20"/>
      <c r="C26" s="20"/>
      <c r="D26" s="20"/>
      <c r="E26" s="20"/>
      <c r="F26" s="20"/>
      <c r="G26" s="12"/>
      <c r="H26" s="26"/>
      <c r="I26" s="26"/>
      <c r="J26" s="12"/>
      <c r="K26" s="21"/>
      <c r="L26" s="20"/>
      <c r="M26" s="22" t="str">
        <f aca="false">IF(B26="","",IF(I26&lt;&gt;"",IF(OR(K26="",K26="Non évaluée"),"Réalisée, efficacité à évaluer","Réalisée"),IF(H26="","À planifier",IF(H26&lt;Intervenants!$E$4,"En retard","Planifiée"))))</f>
        <v/>
      </c>
    </row>
    <row r="27" customFormat="false" ht="24" hidden="false" customHeight="true" outlineLevel="0" collapsed="false">
      <c r="A27" s="19" t="s">
        <v>203</v>
      </c>
      <c r="B27" s="20"/>
      <c r="C27" s="20"/>
      <c r="D27" s="20"/>
      <c r="E27" s="20"/>
      <c r="F27" s="20"/>
      <c r="G27" s="12"/>
      <c r="H27" s="26"/>
      <c r="I27" s="26"/>
      <c r="J27" s="12"/>
      <c r="K27" s="21"/>
      <c r="L27" s="20"/>
      <c r="M27" s="22" t="str">
        <f aca="false">IF(B27="","",IF(I27&lt;&gt;"",IF(OR(K27="",K27="Non évaluée"),"Réalisée, efficacité à évaluer","Réalisée"),IF(H27="","À planifier",IF(H27&lt;Intervenants!$E$4,"En retard","Planifiée"))))</f>
        <v/>
      </c>
    </row>
    <row r="28" customFormat="false" ht="24" hidden="false" customHeight="true" outlineLevel="0" collapsed="false">
      <c r="A28" s="19" t="s">
        <v>204</v>
      </c>
      <c r="B28" s="20"/>
      <c r="C28" s="20"/>
      <c r="D28" s="20"/>
      <c r="E28" s="20"/>
      <c r="F28" s="20"/>
      <c r="G28" s="12"/>
      <c r="H28" s="26"/>
      <c r="I28" s="26"/>
      <c r="J28" s="12"/>
      <c r="K28" s="21"/>
      <c r="L28" s="20"/>
      <c r="M28" s="22" t="str">
        <f aca="false">IF(B28="","",IF(I28&lt;&gt;"",IF(OR(K28="",K28="Non évaluée"),"Réalisée, efficacité à évaluer","Réalisée"),IF(H28="","À planifier",IF(H28&lt;Intervenants!$E$4,"En retard","Planifiée"))))</f>
        <v/>
      </c>
    </row>
    <row r="29" customFormat="false" ht="24" hidden="false" customHeight="true" outlineLevel="0" collapsed="false">
      <c r="A29" s="19" t="s">
        <v>205</v>
      </c>
      <c r="B29" s="20"/>
      <c r="C29" s="20"/>
      <c r="D29" s="20"/>
      <c r="E29" s="20"/>
      <c r="F29" s="20"/>
      <c r="G29" s="12"/>
      <c r="H29" s="26"/>
      <c r="I29" s="26"/>
      <c r="J29" s="12"/>
      <c r="K29" s="21"/>
      <c r="L29" s="20"/>
      <c r="M29" s="22" t="str">
        <f aca="false">IF(B29="","",IF(I29&lt;&gt;"",IF(OR(K29="",K29="Non évaluée"),"Réalisée, efficacité à évaluer","Réalisée"),IF(H29="","À planifier",IF(H29&lt;Intervenants!$E$4,"En retard","Planifiée"))))</f>
        <v/>
      </c>
    </row>
    <row r="30" customFormat="false" ht="24" hidden="false" customHeight="true" outlineLevel="0" collapsed="false">
      <c r="A30" s="19" t="s">
        <v>206</v>
      </c>
      <c r="B30" s="20"/>
      <c r="C30" s="20"/>
      <c r="D30" s="20"/>
      <c r="E30" s="20"/>
      <c r="F30" s="20"/>
      <c r="G30" s="12"/>
      <c r="H30" s="26"/>
      <c r="I30" s="26"/>
      <c r="J30" s="12"/>
      <c r="K30" s="21"/>
      <c r="L30" s="20"/>
      <c r="M30" s="22" t="str">
        <f aca="false">IF(B30="","",IF(I30&lt;&gt;"",IF(OR(K30="",K30="Non évaluée"),"Réalisée, efficacité à évaluer","Réalisée"),IF(H30="","À planifier",IF(H30&lt;Intervenants!$E$4,"En retard","Planifiée"))))</f>
        <v/>
      </c>
    </row>
    <row r="31" customFormat="false" ht="24" hidden="false" customHeight="true" outlineLevel="0" collapsed="false">
      <c r="A31" s="19" t="s">
        <v>207</v>
      </c>
      <c r="B31" s="20"/>
      <c r="C31" s="20"/>
      <c r="D31" s="20"/>
      <c r="E31" s="20"/>
      <c r="F31" s="20"/>
      <c r="G31" s="12"/>
      <c r="H31" s="26"/>
      <c r="I31" s="26"/>
      <c r="J31" s="12"/>
      <c r="K31" s="21"/>
      <c r="L31" s="20"/>
      <c r="M31" s="22" t="str">
        <f aca="false">IF(B31="","",IF(I31&lt;&gt;"",IF(OR(K31="",K31="Non évaluée"),"Réalisée, efficacité à évaluer","Réalisée"),IF(H31="","À planifier",IF(H31&lt;Intervenants!$E$4,"En retard","Planifiée"))))</f>
        <v/>
      </c>
    </row>
    <row r="32" customFormat="false" ht="24" hidden="false" customHeight="true" outlineLevel="0" collapsed="false">
      <c r="A32" s="19" t="s">
        <v>208</v>
      </c>
      <c r="B32" s="20"/>
      <c r="C32" s="20"/>
      <c r="D32" s="20"/>
      <c r="E32" s="20"/>
      <c r="F32" s="20"/>
      <c r="G32" s="12"/>
      <c r="H32" s="26"/>
      <c r="I32" s="26"/>
      <c r="J32" s="12"/>
      <c r="K32" s="21"/>
      <c r="L32" s="20"/>
      <c r="M32" s="22" t="str">
        <f aca="false">IF(B32="","",IF(I32&lt;&gt;"",IF(OR(K32="",K32="Non évaluée"),"Réalisée, efficacité à évaluer","Réalisée"),IF(H32="","À planifier",IF(H32&lt;Intervenants!$E$4,"En retard","Planifiée"))))</f>
        <v/>
      </c>
    </row>
  </sheetData>
  <mergeCells count="19">
    <mergeCell ref="A3:M3"/>
    <mergeCell ref="A4:C4"/>
    <mergeCell ref="E4:F4"/>
    <mergeCell ref="G4:H4"/>
    <mergeCell ref="E5:F5"/>
    <mergeCell ref="G5:H5"/>
    <mergeCell ref="E6:F6"/>
    <mergeCell ref="G6:H6"/>
    <mergeCell ref="E7:F7"/>
    <mergeCell ref="G7:H7"/>
    <mergeCell ref="E8:F8"/>
    <mergeCell ref="G8:H8"/>
    <mergeCell ref="E9:F9"/>
    <mergeCell ref="G9:H9"/>
    <mergeCell ref="A10:M10"/>
    <mergeCell ref="A11:D11"/>
    <mergeCell ref="E11:G11"/>
    <mergeCell ref="H11:J11"/>
    <mergeCell ref="K11:L11"/>
  </mergeCells>
  <conditionalFormatting sqref="M13:M32">
    <cfRule type="expression" priority="2" aboveAverage="0" equalAverage="0" bottom="0" percent="0" rank="0" text="" dxfId="0">
      <formula>LEFT($M13,8)="Réalisée"</formula>
    </cfRule>
    <cfRule type="expression" priority="3" aboveAverage="0" equalAverage="0" bottom="0" percent="0" rank="0" text="" dxfId="1">
      <formula>$M13="Réalisée, efficacité à évaluer"</formula>
    </cfRule>
    <cfRule type="expression" priority="4" aboveAverage="0" equalAverage="0" bottom="0" percent="0" rank="0" text="" dxfId="2">
      <formula>$M13="En retard"</formula>
    </cfRule>
    <cfRule type="expression" priority="5" aboveAverage="0" equalAverage="0" bottom="0" percent="0" rank="0" text="" dxfId="1">
      <formula>$M13="À planifier"</formula>
    </cfRule>
  </conditionalFormatting>
  <dataValidations count="5">
    <dataValidation allowBlank="true" error="Saisissez une date au format jj/mm/aaaa." errorStyle="stop" errorTitle="Date attendue" operator="greaterThan" showDropDown="false" showErrorMessage="true" showInputMessage="false" sqref="H13:I32" type="date">
      <formula1>36526</formula1>
      <formula2>0</formula2>
    </dataValidation>
    <dataValidation allowBlank="true" errorStyle="stop" operator="between" showDropDown="false" showErrorMessage="false" showInputMessage="false" sqref="B13:B32" type="list">
      <formula1>Intervenants!$B$13:$B$24</formula1>
      <formula2>0</formula2>
    </dataValidation>
    <dataValidation allowBlank="true" errorStyle="stop" operator="between" showDropDown="false" showErrorMessage="false" showInputMessage="false" sqref="D13:D32" type="list">
      <formula1>Listes!$F$4:$F$9</formula1>
      <formula2>0</formula2>
    </dataValidation>
    <dataValidation allowBlank="true" errorStyle="stop" operator="between" showDropDown="false" showErrorMessage="false" showInputMessage="false" sqref="F13:F32" type="list">
      <formula1>Listes!$G$4:$G$10</formula1>
      <formula2>0</formula2>
    </dataValidation>
    <dataValidation allowBlank="true" errorStyle="stop" operator="between" showDropDown="false" showErrorMessage="false" showInputMessage="false" sqref="K13:K32" type="list">
      <formula1>Listes!$H$4:$H$7</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T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11" topLeftCell="E12" activePane="bottomRight" state="frozen"/>
      <selection pane="topLeft" activeCell="A1" activeCellId="0" sqref="A1"/>
      <selection pane="topRight" activeCell="E1" activeCellId="0" sqref="E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22"/>
    <col collapsed="false" customWidth="true" hidden="false" outlineLevel="0" max="3" min="3" style="0" width="38"/>
    <col collapsed="false" customWidth="true" hidden="false" outlineLevel="0" max="4" min="4" style="0" width="9"/>
    <col collapsed="false" customWidth="true" hidden="false" outlineLevel="0" max="16" min="5" style="0" width="13"/>
    <col collapsed="false" customWidth="true" hidden="false" outlineLevel="0" max="17" min="17" style="0" width="12"/>
    <col collapsed="false" customWidth="true" hidden="false" outlineLevel="0" max="18" min="18" style="0" width="14"/>
    <col collapsed="false" customWidth="true" hidden="false" outlineLevel="0" max="19" min="19" style="0" width="26"/>
    <col collapsed="false" customWidth="true" hidden="false" outlineLevel="0" max="20" min="20" style="0" width="13"/>
  </cols>
  <sheetData>
    <row r="1" customFormat="false" ht="21.75" hidden="false" customHeight="true" outlineLevel="0" collapsed="false">
      <c r="A1" s="1" t="s">
        <v>31</v>
      </c>
      <c r="B1" s="2"/>
      <c r="C1" s="2"/>
      <c r="D1" s="2"/>
      <c r="E1" s="2"/>
      <c r="F1" s="2"/>
      <c r="G1" s="2"/>
      <c r="H1" s="2"/>
      <c r="I1" s="2"/>
      <c r="J1" s="2"/>
      <c r="K1" s="2"/>
      <c r="L1" s="2"/>
      <c r="M1" s="2"/>
      <c r="N1" s="2"/>
      <c r="O1" s="2"/>
      <c r="P1" s="2"/>
      <c r="Q1" s="2"/>
      <c r="R1" s="2"/>
      <c r="S1" s="2"/>
      <c r="T1" s="2"/>
    </row>
    <row r="2" customFormat="false" ht="25.5" hidden="false" customHeight="true" outlineLevel="0" collapsed="false">
      <c r="A2" s="3" t="s">
        <v>209</v>
      </c>
    </row>
    <row r="3" customFormat="false" ht="16.5" hidden="false" customHeight="true" outlineLevel="0" collapsed="false">
      <c r="A3" s="10" t="s">
        <v>210</v>
      </c>
      <c r="B3" s="10"/>
      <c r="C3" s="10"/>
      <c r="D3" s="10"/>
      <c r="E3" s="10"/>
      <c r="F3" s="10"/>
      <c r="G3" s="10"/>
      <c r="H3" s="10"/>
      <c r="I3" s="10"/>
      <c r="J3" s="10"/>
      <c r="K3" s="10"/>
      <c r="L3" s="10"/>
      <c r="M3" s="10"/>
      <c r="N3" s="10"/>
      <c r="O3" s="10"/>
      <c r="P3" s="10"/>
      <c r="Q3" s="10"/>
      <c r="R3" s="10"/>
      <c r="S3" s="10"/>
      <c r="T3" s="10"/>
    </row>
    <row r="4" customFormat="false" ht="45" hidden="false" customHeight="true" outlineLevel="0" collapsed="false">
      <c r="A4" s="11" t="s">
        <v>34</v>
      </c>
      <c r="B4" s="11"/>
      <c r="C4" s="11"/>
      <c r="D4" s="12" t="n">
        <v>2</v>
      </c>
      <c r="F4" s="11" t="s">
        <v>35</v>
      </c>
      <c r="G4" s="11"/>
      <c r="H4" s="11"/>
      <c r="I4" s="11"/>
      <c r="J4" s="13" t="n">
        <f aca="false">COUNTA(C12:C31)</f>
        <v>12</v>
      </c>
      <c r="K4" s="13"/>
    </row>
    <row r="5" customFormat="false" ht="19.5" hidden="false" customHeight="true" outlineLevel="0" collapsed="false">
      <c r="F5" s="11" t="s">
        <v>36</v>
      </c>
      <c r="G5" s="11"/>
      <c r="H5" s="11"/>
      <c r="I5" s="11"/>
      <c r="J5" s="13" t="n">
        <f aca="false">COUNTIF(R12:R31,"Couverte")</f>
        <v>5</v>
      </c>
      <c r="K5" s="13"/>
    </row>
    <row r="6" customFormat="false" ht="19.5" hidden="false" customHeight="true" outlineLevel="0" collapsed="false">
      <c r="F6" s="11" t="s">
        <v>37</v>
      </c>
      <c r="G6" s="11"/>
      <c r="H6" s="11"/>
      <c r="I6" s="11"/>
      <c r="J6" s="13" t="n">
        <f aca="false">COUNTIF(R12:R31,"À sécuriser")</f>
        <v>6</v>
      </c>
      <c r="K6" s="13"/>
    </row>
    <row r="7" customFormat="false" ht="19.5" hidden="false" customHeight="true" outlineLevel="0" collapsed="false">
      <c r="F7" s="11" t="s">
        <v>38</v>
      </c>
      <c r="G7" s="11"/>
      <c r="H7" s="11"/>
      <c r="I7" s="11"/>
      <c r="J7" s="13" t="n">
        <f aca="false">COUNTIF(R12:R31,"Non couverte")</f>
        <v>1</v>
      </c>
      <c r="K7" s="13"/>
    </row>
    <row r="8" customFormat="false" ht="19.5" hidden="false" customHeight="true" outlineLevel="0" collapsed="false">
      <c r="F8" s="11" t="s">
        <v>39</v>
      </c>
      <c r="G8" s="11"/>
      <c r="H8" s="11"/>
      <c r="I8" s="11"/>
      <c r="J8" s="14" t="n">
        <f aca="false">IF(COUNTA(C12:C31)=0,"",COUNTIF(R12:R31,"Couverte")/COUNTA(C12:C31))</f>
        <v>0.416666666666667</v>
      </c>
      <c r="K8" s="14"/>
    </row>
    <row r="9" customFormat="false" ht="31.5" hidden="false" customHeight="true" outlineLevel="0" collapsed="false">
      <c r="A9" s="15" t="s">
        <v>40</v>
      </c>
      <c r="B9" s="15"/>
      <c r="C9" s="15"/>
      <c r="D9" s="15"/>
      <c r="E9" s="15"/>
      <c r="F9" s="15"/>
      <c r="G9" s="15"/>
      <c r="H9" s="15"/>
      <c r="I9" s="15"/>
      <c r="J9" s="15"/>
      <c r="K9" s="15"/>
      <c r="L9" s="15"/>
      <c r="M9" s="15"/>
      <c r="N9" s="15"/>
      <c r="O9" s="15"/>
      <c r="P9" s="15"/>
      <c r="Q9" s="15"/>
      <c r="R9" s="15"/>
      <c r="S9" s="15"/>
      <c r="T9" s="15"/>
    </row>
    <row r="10" customFormat="false" ht="19.5" hidden="false" customHeight="true" outlineLevel="0" collapsed="false">
      <c r="A10" s="16" t="s">
        <v>41</v>
      </c>
      <c r="B10" s="16"/>
      <c r="C10" s="16"/>
      <c r="D10" s="16"/>
      <c r="E10" s="17" t="s">
        <v>42</v>
      </c>
      <c r="F10" s="17"/>
      <c r="G10" s="17"/>
      <c r="H10" s="17"/>
      <c r="I10" s="17"/>
      <c r="J10" s="17"/>
      <c r="K10" s="17"/>
      <c r="L10" s="17"/>
      <c r="M10" s="17"/>
      <c r="N10" s="17"/>
      <c r="O10" s="17"/>
      <c r="P10" s="17"/>
      <c r="Q10" s="16" t="s">
        <v>43</v>
      </c>
      <c r="R10" s="16"/>
      <c r="S10" s="17" t="s">
        <v>44</v>
      </c>
    </row>
    <row r="11" customFormat="false" ht="45.75" hidden="false" customHeight="true" outlineLevel="0" collapsed="false">
      <c r="A11" s="18" t="s">
        <v>45</v>
      </c>
      <c r="B11" s="18" t="s">
        <v>46</v>
      </c>
      <c r="C11" s="18" t="s">
        <v>47</v>
      </c>
      <c r="D11" s="18" t="s">
        <v>48</v>
      </c>
      <c r="E11" s="18" t="str">
        <f aca="false">IF('Exemple intervenants'!$B$13="","(libre)",'Exemple intervenants'!$B$13&amp;CHAR(10)&amp;"("&amp;IF('Exemple intervenants'!$C$13="","statut ?",LOWER('Exemple intervenants'!$C$13))&amp;")")</f>
        <v>Intervenant A
(interne)</v>
      </c>
      <c r="F11" s="18" t="str">
        <f aca="false">IF('Exemple intervenants'!$B$14="","(libre)",'Exemple intervenants'!$B$14&amp;CHAR(10)&amp;"("&amp;IF('Exemple intervenants'!$C$14="","statut ?",LOWER('Exemple intervenants'!$C$14))&amp;")")</f>
        <v>Intervenant B
(interne)</v>
      </c>
      <c r="G11" s="18" t="str">
        <f aca="false">IF('Exemple intervenants'!$B$15="","(libre)",'Exemple intervenants'!$B$15&amp;CHAR(10)&amp;"("&amp;IF('Exemple intervenants'!$C$15="","statut ?",LOWER('Exemple intervenants'!$C$15))&amp;")")</f>
        <v>Intervenant C
(interne)</v>
      </c>
      <c r="H11" s="18" t="str">
        <f aca="false">IF('Exemple intervenants'!$B$16="","(libre)",'Exemple intervenants'!$B$16&amp;CHAR(10)&amp;"("&amp;IF('Exemple intervenants'!$C$16="","statut ?",LOWER('Exemple intervenants'!$C$16))&amp;")")</f>
        <v>Intervenant D
(externe)</v>
      </c>
      <c r="I11" s="18" t="str">
        <f aca="false">IF('Exemple intervenants'!$B$17="","(libre)",'Exemple intervenants'!$B$17&amp;CHAR(10)&amp;"("&amp;IF('Exemple intervenants'!$C$17="","statut ?",LOWER('Exemple intervenants'!$C$17))&amp;")")</f>
        <v>Intervenant E
(externe)</v>
      </c>
      <c r="J11" s="18" t="str">
        <f aca="false">IF('Exemple intervenants'!$B$18="","(libre)",'Exemple intervenants'!$B$18&amp;CHAR(10)&amp;"("&amp;IF('Exemple intervenants'!$C$18="","statut ?",LOWER('Exemple intervenants'!$C$18))&amp;")")</f>
        <v>Intervenant F
(externe)</v>
      </c>
      <c r="K11" s="18" t="str">
        <f aca="false">IF('Exemple intervenants'!$B$19="","(libre)",'Exemple intervenants'!$B$19&amp;CHAR(10)&amp;"("&amp;IF('Exemple intervenants'!$C$19="","statut ?",LOWER('Exemple intervenants'!$C$19))&amp;")")</f>
        <v>(libre)</v>
      </c>
      <c r="L11" s="18" t="str">
        <f aca="false">IF('Exemple intervenants'!$B$20="","(libre)",'Exemple intervenants'!$B$20&amp;CHAR(10)&amp;"("&amp;IF('Exemple intervenants'!$C$20="","statut ?",LOWER('Exemple intervenants'!$C$20))&amp;")")</f>
        <v>(libre)</v>
      </c>
      <c r="M11" s="18" t="str">
        <f aca="false">IF('Exemple intervenants'!$B$21="","(libre)",'Exemple intervenants'!$B$21&amp;CHAR(10)&amp;"("&amp;IF('Exemple intervenants'!$C$21="","statut ?",LOWER('Exemple intervenants'!$C$21))&amp;")")</f>
        <v>(libre)</v>
      </c>
      <c r="N11" s="18" t="str">
        <f aca="false">IF('Exemple intervenants'!$B$22="","(libre)",'Exemple intervenants'!$B$22&amp;CHAR(10)&amp;"("&amp;IF('Exemple intervenants'!$C$22="","statut ?",LOWER('Exemple intervenants'!$C$22))&amp;")")</f>
        <v>(libre)</v>
      </c>
      <c r="O11" s="18" t="str">
        <f aca="false">IF('Exemple intervenants'!$B$23="","(libre)",'Exemple intervenants'!$B$23&amp;CHAR(10)&amp;"("&amp;IF('Exemple intervenants'!$C$23="","statut ?",LOWER('Exemple intervenants'!$C$23))&amp;")")</f>
        <v>(libre)</v>
      </c>
      <c r="P11" s="18" t="str">
        <f aca="false">IF('Exemple intervenants'!$B$24="","(libre)",'Exemple intervenants'!$B$24&amp;CHAR(10)&amp;"("&amp;IF('Exemple intervenants'!$C$24="","statut ?",LOWER('Exemple intervenants'!$C$24))&amp;")")</f>
        <v>(libre)</v>
      </c>
      <c r="Q11" s="18" t="s">
        <v>49</v>
      </c>
      <c r="R11" s="18" t="s">
        <v>50</v>
      </c>
      <c r="S11" s="18" t="s">
        <v>51</v>
      </c>
    </row>
    <row r="12" customFormat="false" ht="18" hidden="false" customHeight="true" outlineLevel="0" collapsed="false">
      <c r="A12" s="19" t="s">
        <v>52</v>
      </c>
      <c r="B12" s="20" t="s">
        <v>211</v>
      </c>
      <c r="C12" s="20" t="s">
        <v>212</v>
      </c>
      <c r="D12" s="21" t="n">
        <v>3</v>
      </c>
      <c r="E12" s="21" t="n">
        <v>4</v>
      </c>
      <c r="F12" s="21" t="n">
        <v>2</v>
      </c>
      <c r="G12" s="21" t="n">
        <v>2</v>
      </c>
      <c r="H12" s="21"/>
      <c r="I12" s="21"/>
      <c r="J12" s="21"/>
      <c r="K12" s="21"/>
      <c r="L12" s="21"/>
      <c r="M12" s="21"/>
      <c r="N12" s="21"/>
      <c r="O12" s="21"/>
      <c r="P12" s="21"/>
      <c r="Q12" s="22" t="n">
        <f aca="false">IF(OR(C12="",D12=""),"",COUNTIF(E12:P12,"&gt;="&amp;D12))</f>
        <v>1</v>
      </c>
      <c r="R12" s="22" t="str">
        <f aca="false">IF(Q12="","",IF(Q12=0,"Non couverte",IF(Q12&lt;$D$4,"À sécuriser","Couverte")))</f>
        <v>À sécuriser</v>
      </c>
      <c r="S12" s="20"/>
    </row>
    <row r="13" customFormat="false" ht="30.75" hidden="false" customHeight="true" outlineLevel="0" collapsed="false">
      <c r="A13" s="19" t="s">
        <v>53</v>
      </c>
      <c r="B13" s="20" t="s">
        <v>211</v>
      </c>
      <c r="C13" s="20" t="s">
        <v>213</v>
      </c>
      <c r="D13" s="21" t="n">
        <v>3</v>
      </c>
      <c r="E13" s="21" t="n">
        <v>3</v>
      </c>
      <c r="F13" s="21"/>
      <c r="G13" s="21" t="n">
        <v>3</v>
      </c>
      <c r="H13" s="21"/>
      <c r="I13" s="21"/>
      <c r="J13" s="21"/>
      <c r="K13" s="21"/>
      <c r="L13" s="21"/>
      <c r="M13" s="21"/>
      <c r="N13" s="21"/>
      <c r="O13" s="21"/>
      <c r="P13" s="21"/>
      <c r="Q13" s="22" t="n">
        <f aca="false">IF(OR(C13="",D13=""),"",COUNTIF(E13:P13,"&gt;="&amp;D13))</f>
        <v>2</v>
      </c>
      <c r="R13" s="22" t="str">
        <f aca="false">IF(Q13="","",IF(Q13=0,"Non couverte",IF(Q13&lt;$D$4,"À sécuriser","Couverte")))</f>
        <v>Couverte</v>
      </c>
      <c r="S13" s="20"/>
    </row>
    <row r="14" customFormat="false" ht="30.75" hidden="false" customHeight="true" outlineLevel="0" collapsed="false">
      <c r="A14" s="19" t="s">
        <v>54</v>
      </c>
      <c r="B14" s="20" t="s">
        <v>214</v>
      </c>
      <c r="C14" s="20" t="s">
        <v>215</v>
      </c>
      <c r="D14" s="21" t="n">
        <v>3</v>
      </c>
      <c r="E14" s="21" t="n">
        <v>2</v>
      </c>
      <c r="F14" s="21" t="n">
        <v>4</v>
      </c>
      <c r="G14" s="21"/>
      <c r="H14" s="21"/>
      <c r="I14" s="21"/>
      <c r="J14" s="21" t="n">
        <v>3</v>
      </c>
      <c r="K14" s="21"/>
      <c r="L14" s="21"/>
      <c r="M14" s="21"/>
      <c r="N14" s="21"/>
      <c r="O14" s="21"/>
      <c r="P14" s="21"/>
      <c r="Q14" s="22" t="n">
        <f aca="false">IF(OR(C14="",D14=""),"",COUNTIF(E14:P14,"&gt;="&amp;D14))</f>
        <v>2</v>
      </c>
      <c r="R14" s="22" t="str">
        <f aca="false">IF(Q14="","",IF(Q14=0,"Non couverte",IF(Q14&lt;$D$4,"À sécuriser","Couverte")))</f>
        <v>Couverte</v>
      </c>
      <c r="S14" s="20"/>
    </row>
    <row r="15" customFormat="false" ht="18" hidden="false" customHeight="true" outlineLevel="0" collapsed="false">
      <c r="A15" s="19" t="s">
        <v>55</v>
      </c>
      <c r="B15" s="20" t="s">
        <v>214</v>
      </c>
      <c r="C15" s="20" t="s">
        <v>216</v>
      </c>
      <c r="D15" s="21" t="n">
        <v>2</v>
      </c>
      <c r="E15" s="21" t="n">
        <v>3</v>
      </c>
      <c r="F15" s="21" t="n">
        <v>4</v>
      </c>
      <c r="G15" s="21" t="n">
        <v>2</v>
      </c>
      <c r="H15" s="21"/>
      <c r="I15" s="21"/>
      <c r="J15" s="21" t="n">
        <v>2</v>
      </c>
      <c r="K15" s="21"/>
      <c r="L15" s="21"/>
      <c r="M15" s="21"/>
      <c r="N15" s="21"/>
      <c r="O15" s="21"/>
      <c r="P15" s="21"/>
      <c r="Q15" s="22" t="n">
        <f aca="false">IF(OR(C15="",D15=""),"",COUNTIF(E15:P15,"&gt;="&amp;D15))</f>
        <v>4</v>
      </c>
      <c r="R15" s="22" t="str">
        <f aca="false">IF(Q15="","",IF(Q15=0,"Non couverte",IF(Q15&lt;$D$4,"À sécuriser","Couverte")))</f>
        <v>Couverte</v>
      </c>
      <c r="S15" s="20"/>
    </row>
    <row r="16" customFormat="false" ht="30.75" hidden="false" customHeight="true" outlineLevel="0" collapsed="false">
      <c r="A16" s="19" t="s">
        <v>56</v>
      </c>
      <c r="B16" s="20" t="s">
        <v>217</v>
      </c>
      <c r="C16" s="20" t="s">
        <v>218</v>
      </c>
      <c r="D16" s="21" t="n">
        <v>3</v>
      </c>
      <c r="E16" s="21"/>
      <c r="F16" s="21"/>
      <c r="G16" s="21" t="n">
        <v>4</v>
      </c>
      <c r="H16" s="21"/>
      <c r="I16" s="21"/>
      <c r="J16" s="21"/>
      <c r="K16" s="21"/>
      <c r="L16" s="21"/>
      <c r="M16" s="21"/>
      <c r="N16" s="21"/>
      <c r="O16" s="21"/>
      <c r="P16" s="21"/>
      <c r="Q16" s="22" t="n">
        <f aca="false">IF(OR(C16="",D16=""),"",COUNTIF(E16:P16,"&gt;="&amp;D16))</f>
        <v>1</v>
      </c>
      <c r="R16" s="22" t="str">
        <f aca="false">IF(Q16="","",IF(Q16=0,"Non couverte",IF(Q16&lt;$D$4,"À sécuriser","Couverte")))</f>
        <v>À sécuriser</v>
      </c>
      <c r="S16" s="20" t="s">
        <v>219</v>
      </c>
    </row>
    <row r="17" customFormat="false" ht="30.75" hidden="false" customHeight="true" outlineLevel="0" collapsed="false">
      <c r="A17" s="19" t="s">
        <v>57</v>
      </c>
      <c r="B17" s="20" t="s">
        <v>217</v>
      </c>
      <c r="C17" s="20" t="s">
        <v>220</v>
      </c>
      <c r="D17" s="21" t="n">
        <v>3</v>
      </c>
      <c r="E17" s="21" t="n">
        <v>2</v>
      </c>
      <c r="F17" s="21"/>
      <c r="G17" s="21" t="n">
        <v>1</v>
      </c>
      <c r="H17" s="21"/>
      <c r="I17" s="21"/>
      <c r="J17" s="21"/>
      <c r="K17" s="21"/>
      <c r="L17" s="21"/>
      <c r="M17" s="21"/>
      <c r="N17" s="21"/>
      <c r="O17" s="21"/>
      <c r="P17" s="21"/>
      <c r="Q17" s="22" t="n">
        <f aca="false">IF(OR(C17="",D17=""),"",COUNTIF(E17:P17,"&gt;="&amp;D17))</f>
        <v>0</v>
      </c>
      <c r="R17" s="22" t="str">
        <f aca="false">IF(Q17="","",IF(Q17=0,"Non couverte",IF(Q17&lt;$D$4,"À sécuriser","Couverte")))</f>
        <v>Non couverte</v>
      </c>
      <c r="S17" s="20" t="s">
        <v>219</v>
      </c>
    </row>
    <row r="18" customFormat="false" ht="30.75" hidden="false" customHeight="true" outlineLevel="0" collapsed="false">
      <c r="A18" s="19" t="s">
        <v>58</v>
      </c>
      <c r="B18" s="20" t="s">
        <v>221</v>
      </c>
      <c r="C18" s="20" t="s">
        <v>222</v>
      </c>
      <c r="D18" s="21" t="n">
        <v>3</v>
      </c>
      <c r="E18" s="21"/>
      <c r="F18" s="21"/>
      <c r="G18" s="21"/>
      <c r="H18" s="21" t="n">
        <v>4</v>
      </c>
      <c r="I18" s="21"/>
      <c r="J18" s="21"/>
      <c r="K18" s="21"/>
      <c r="L18" s="21"/>
      <c r="M18" s="21"/>
      <c r="N18" s="21"/>
      <c r="O18" s="21"/>
      <c r="P18" s="21"/>
      <c r="Q18" s="22" t="n">
        <f aca="false">IF(OR(C18="",D18=""),"",COUNTIF(E18:P18,"&gt;="&amp;D18))</f>
        <v>1</v>
      </c>
      <c r="R18" s="22" t="str">
        <f aca="false">IF(Q18="","",IF(Q18=0,"Non couverte",IF(Q18&lt;$D$4,"À sécuriser","Couverte")))</f>
        <v>À sécuriser</v>
      </c>
      <c r="S18" s="20"/>
    </row>
    <row r="19" customFormat="false" ht="30.75" hidden="false" customHeight="true" outlineLevel="0" collapsed="false">
      <c r="A19" s="19" t="s">
        <v>59</v>
      </c>
      <c r="B19" s="20" t="s">
        <v>221</v>
      </c>
      <c r="C19" s="20" t="s">
        <v>223</v>
      </c>
      <c r="D19" s="21" t="n">
        <v>3</v>
      </c>
      <c r="E19" s="21"/>
      <c r="F19" s="21"/>
      <c r="G19" s="21"/>
      <c r="H19" s="21" t="n">
        <v>3</v>
      </c>
      <c r="I19" s="21"/>
      <c r="J19" s="21"/>
      <c r="K19" s="21"/>
      <c r="L19" s="21"/>
      <c r="M19" s="21"/>
      <c r="N19" s="21"/>
      <c r="O19" s="21"/>
      <c r="P19" s="21"/>
      <c r="Q19" s="22" t="n">
        <f aca="false">IF(OR(C19="",D19=""),"",COUNTIF(E19:P19,"&gt;="&amp;D19))</f>
        <v>1</v>
      </c>
      <c r="R19" s="22" t="str">
        <f aca="false">IF(Q19="","",IF(Q19=0,"Non couverte",IF(Q19&lt;$D$4,"À sécuriser","Couverte")))</f>
        <v>À sécuriser</v>
      </c>
      <c r="S19" s="20" t="s">
        <v>224</v>
      </c>
    </row>
    <row r="20" customFormat="false" ht="18" hidden="false" customHeight="true" outlineLevel="0" collapsed="false">
      <c r="A20" s="19" t="s">
        <v>60</v>
      </c>
      <c r="B20" s="20" t="s">
        <v>225</v>
      </c>
      <c r="C20" s="20" t="s">
        <v>226</v>
      </c>
      <c r="D20" s="21" t="n">
        <v>3</v>
      </c>
      <c r="E20" s="21" t="n">
        <v>3</v>
      </c>
      <c r="F20" s="21" t="n">
        <v>3</v>
      </c>
      <c r="G20" s="21"/>
      <c r="H20" s="21"/>
      <c r="I20" s="21" t="n">
        <v>4</v>
      </c>
      <c r="J20" s="21"/>
      <c r="K20" s="21"/>
      <c r="L20" s="21"/>
      <c r="M20" s="21"/>
      <c r="N20" s="21"/>
      <c r="O20" s="21"/>
      <c r="P20" s="21"/>
      <c r="Q20" s="22" t="n">
        <f aca="false">IF(OR(C20="",D20=""),"",COUNTIF(E20:P20,"&gt;="&amp;D20))</f>
        <v>3</v>
      </c>
      <c r="R20" s="22" t="str">
        <f aca="false">IF(Q20="","",IF(Q20=0,"Non couverte",IF(Q20&lt;$D$4,"À sécuriser","Couverte")))</f>
        <v>Couverte</v>
      </c>
      <c r="S20" s="20"/>
    </row>
    <row r="21" customFormat="false" ht="30.75" hidden="false" customHeight="true" outlineLevel="0" collapsed="false">
      <c r="A21" s="19" t="s">
        <v>61</v>
      </c>
      <c r="B21" s="20" t="s">
        <v>225</v>
      </c>
      <c r="C21" s="20" t="s">
        <v>227</v>
      </c>
      <c r="D21" s="21" t="n">
        <v>3</v>
      </c>
      <c r="E21" s="21"/>
      <c r="F21" s="21"/>
      <c r="G21" s="21"/>
      <c r="H21" s="21"/>
      <c r="I21" s="21" t="n">
        <v>3</v>
      </c>
      <c r="J21" s="21"/>
      <c r="K21" s="21"/>
      <c r="L21" s="21"/>
      <c r="M21" s="21"/>
      <c r="N21" s="21"/>
      <c r="O21" s="21"/>
      <c r="P21" s="21"/>
      <c r="Q21" s="22" t="n">
        <f aca="false">IF(OR(C21="",D21=""),"",COUNTIF(E21:P21,"&gt;="&amp;D21))</f>
        <v>1</v>
      </c>
      <c r="R21" s="22" t="str">
        <f aca="false">IF(Q21="","",IF(Q21=0,"Non couverte",IF(Q21&lt;$D$4,"À sécuriser","Couverte")))</f>
        <v>À sécuriser</v>
      </c>
      <c r="S21" s="20" t="s">
        <v>224</v>
      </c>
    </row>
    <row r="22" customFormat="false" ht="30.75" hidden="false" customHeight="true" outlineLevel="0" collapsed="false">
      <c r="A22" s="19" t="s">
        <v>62</v>
      </c>
      <c r="B22" s="20" t="s">
        <v>228</v>
      </c>
      <c r="C22" s="20" t="s">
        <v>229</v>
      </c>
      <c r="D22" s="21" t="n">
        <v>2</v>
      </c>
      <c r="E22" s="21" t="n">
        <v>1</v>
      </c>
      <c r="F22" s="21"/>
      <c r="G22" s="21"/>
      <c r="H22" s="21"/>
      <c r="I22" s="21"/>
      <c r="J22" s="21" t="n">
        <v>3</v>
      </c>
      <c r="K22" s="21"/>
      <c r="L22" s="21"/>
      <c r="M22" s="21"/>
      <c r="N22" s="21"/>
      <c r="O22" s="21"/>
      <c r="P22" s="21"/>
      <c r="Q22" s="22" t="n">
        <f aca="false">IF(OR(C22="",D22=""),"",COUNTIF(E22:P22,"&gt;="&amp;D22))</f>
        <v>1</v>
      </c>
      <c r="R22" s="22" t="str">
        <f aca="false">IF(Q22="","",IF(Q22=0,"Non couverte",IF(Q22&lt;$D$4,"À sécuriser","Couverte")))</f>
        <v>À sécuriser</v>
      </c>
      <c r="S22" s="20"/>
    </row>
    <row r="23" customFormat="false" ht="30.75" hidden="false" customHeight="true" outlineLevel="0" collapsed="false">
      <c r="A23" s="19" t="s">
        <v>63</v>
      </c>
      <c r="B23" s="20" t="s">
        <v>230</v>
      </c>
      <c r="C23" s="20" t="s">
        <v>231</v>
      </c>
      <c r="D23" s="21" t="n">
        <v>3</v>
      </c>
      <c r="E23" s="21" t="n">
        <v>3</v>
      </c>
      <c r="F23" s="21" t="n">
        <v>3</v>
      </c>
      <c r="G23" s="21"/>
      <c r="H23" s="21" t="n">
        <v>2</v>
      </c>
      <c r="I23" s="21" t="n">
        <v>4</v>
      </c>
      <c r="J23" s="21"/>
      <c r="K23" s="21"/>
      <c r="L23" s="21"/>
      <c r="M23" s="21"/>
      <c r="N23" s="21"/>
      <c r="O23" s="21"/>
      <c r="P23" s="21"/>
      <c r="Q23" s="22" t="n">
        <f aca="false">IF(OR(C23="",D23=""),"",COUNTIF(E23:P23,"&gt;="&amp;D23))</f>
        <v>3</v>
      </c>
      <c r="R23" s="22" t="str">
        <f aca="false">IF(Q23="","",IF(Q23=0,"Non couverte",IF(Q23&lt;$D$4,"À sécuriser","Couverte")))</f>
        <v>Couverte</v>
      </c>
      <c r="S23" s="20"/>
    </row>
    <row r="24" customFormat="false" ht="24" hidden="false" customHeight="true" outlineLevel="0" collapsed="false">
      <c r="A24" s="19" t="s">
        <v>64</v>
      </c>
      <c r="B24" s="20"/>
      <c r="C24" s="20"/>
      <c r="D24" s="21"/>
      <c r="E24" s="21"/>
      <c r="F24" s="21"/>
      <c r="G24" s="21"/>
      <c r="H24" s="21"/>
      <c r="I24" s="21"/>
      <c r="J24" s="21"/>
      <c r="K24" s="21"/>
      <c r="L24" s="21"/>
      <c r="M24" s="21"/>
      <c r="N24" s="21"/>
      <c r="O24" s="21"/>
      <c r="P24" s="21"/>
      <c r="Q24" s="22" t="str">
        <f aca="false">IF(OR(C24="",D24=""),"",COUNTIF(E24:P24,"&gt;="&amp;D24))</f>
        <v/>
      </c>
      <c r="R24" s="22" t="str">
        <f aca="false">IF(Q24="","",IF(Q24=0,"Non couverte",IF(Q24&lt;$D$4,"À sécuriser","Couverte")))</f>
        <v/>
      </c>
      <c r="S24" s="20"/>
    </row>
    <row r="25" customFormat="false" ht="24" hidden="false" customHeight="true" outlineLevel="0" collapsed="false">
      <c r="A25" s="19" t="s">
        <v>65</v>
      </c>
      <c r="B25" s="20"/>
      <c r="C25" s="20"/>
      <c r="D25" s="21"/>
      <c r="E25" s="21"/>
      <c r="F25" s="21"/>
      <c r="G25" s="21"/>
      <c r="H25" s="21"/>
      <c r="I25" s="21"/>
      <c r="J25" s="21"/>
      <c r="K25" s="21"/>
      <c r="L25" s="21"/>
      <c r="M25" s="21"/>
      <c r="N25" s="21"/>
      <c r="O25" s="21"/>
      <c r="P25" s="21"/>
      <c r="Q25" s="22" t="str">
        <f aca="false">IF(OR(C25="",D25=""),"",COUNTIF(E25:P25,"&gt;="&amp;D25))</f>
        <v/>
      </c>
      <c r="R25" s="22" t="str">
        <f aca="false">IF(Q25="","",IF(Q25=0,"Non couverte",IF(Q25&lt;$D$4,"À sécuriser","Couverte")))</f>
        <v/>
      </c>
      <c r="S25" s="20"/>
    </row>
    <row r="26" customFormat="false" ht="24" hidden="false" customHeight="true" outlineLevel="0" collapsed="false">
      <c r="A26" s="19" t="s">
        <v>66</v>
      </c>
      <c r="B26" s="20"/>
      <c r="C26" s="20"/>
      <c r="D26" s="21"/>
      <c r="E26" s="21"/>
      <c r="F26" s="21"/>
      <c r="G26" s="21"/>
      <c r="H26" s="21"/>
      <c r="I26" s="21"/>
      <c r="J26" s="21"/>
      <c r="K26" s="21"/>
      <c r="L26" s="21"/>
      <c r="M26" s="21"/>
      <c r="N26" s="21"/>
      <c r="O26" s="21"/>
      <c r="P26" s="21"/>
      <c r="Q26" s="22" t="str">
        <f aca="false">IF(OR(C26="",D26=""),"",COUNTIF(E26:P26,"&gt;="&amp;D26))</f>
        <v/>
      </c>
      <c r="R26" s="22" t="str">
        <f aca="false">IF(Q26="","",IF(Q26=0,"Non couverte",IF(Q26&lt;$D$4,"À sécuriser","Couverte")))</f>
        <v/>
      </c>
      <c r="S26" s="20"/>
    </row>
    <row r="27" customFormat="false" ht="24" hidden="false" customHeight="true" outlineLevel="0" collapsed="false">
      <c r="A27" s="19" t="s">
        <v>67</v>
      </c>
      <c r="B27" s="20"/>
      <c r="C27" s="20"/>
      <c r="D27" s="21"/>
      <c r="E27" s="21"/>
      <c r="F27" s="21"/>
      <c r="G27" s="21"/>
      <c r="H27" s="21"/>
      <c r="I27" s="21"/>
      <c r="J27" s="21"/>
      <c r="K27" s="21"/>
      <c r="L27" s="21"/>
      <c r="M27" s="21"/>
      <c r="N27" s="21"/>
      <c r="O27" s="21"/>
      <c r="P27" s="21"/>
      <c r="Q27" s="22" t="str">
        <f aca="false">IF(OR(C27="",D27=""),"",COUNTIF(E27:P27,"&gt;="&amp;D27))</f>
        <v/>
      </c>
      <c r="R27" s="22" t="str">
        <f aca="false">IF(Q27="","",IF(Q27=0,"Non couverte",IF(Q27&lt;$D$4,"À sécuriser","Couverte")))</f>
        <v/>
      </c>
      <c r="S27" s="20"/>
    </row>
    <row r="28" customFormat="false" ht="24" hidden="false" customHeight="true" outlineLevel="0" collapsed="false">
      <c r="A28" s="19" t="s">
        <v>68</v>
      </c>
      <c r="B28" s="20"/>
      <c r="C28" s="20"/>
      <c r="D28" s="21"/>
      <c r="E28" s="21"/>
      <c r="F28" s="21"/>
      <c r="G28" s="21"/>
      <c r="H28" s="21"/>
      <c r="I28" s="21"/>
      <c r="J28" s="21"/>
      <c r="K28" s="21"/>
      <c r="L28" s="21"/>
      <c r="M28" s="21"/>
      <c r="N28" s="21"/>
      <c r="O28" s="21"/>
      <c r="P28" s="21"/>
      <c r="Q28" s="22" t="str">
        <f aca="false">IF(OR(C28="",D28=""),"",COUNTIF(E28:P28,"&gt;="&amp;D28))</f>
        <v/>
      </c>
      <c r="R28" s="22" t="str">
        <f aca="false">IF(Q28="","",IF(Q28=0,"Non couverte",IF(Q28&lt;$D$4,"À sécuriser","Couverte")))</f>
        <v/>
      </c>
      <c r="S28" s="20"/>
    </row>
    <row r="29" customFormat="false" ht="24" hidden="false" customHeight="true" outlineLevel="0" collapsed="false">
      <c r="A29" s="19" t="s">
        <v>69</v>
      </c>
      <c r="B29" s="20"/>
      <c r="C29" s="20"/>
      <c r="D29" s="21"/>
      <c r="E29" s="21"/>
      <c r="F29" s="21"/>
      <c r="G29" s="21"/>
      <c r="H29" s="21"/>
      <c r="I29" s="21"/>
      <c r="J29" s="21"/>
      <c r="K29" s="21"/>
      <c r="L29" s="21"/>
      <c r="M29" s="21"/>
      <c r="N29" s="21"/>
      <c r="O29" s="21"/>
      <c r="P29" s="21"/>
      <c r="Q29" s="22" t="str">
        <f aca="false">IF(OR(C29="",D29=""),"",COUNTIF(E29:P29,"&gt;="&amp;D29))</f>
        <v/>
      </c>
      <c r="R29" s="22" t="str">
        <f aca="false">IF(Q29="","",IF(Q29=0,"Non couverte",IF(Q29&lt;$D$4,"À sécuriser","Couverte")))</f>
        <v/>
      </c>
      <c r="S29" s="20"/>
    </row>
    <row r="30" customFormat="false" ht="24" hidden="false" customHeight="true" outlineLevel="0" collapsed="false">
      <c r="A30" s="19" t="s">
        <v>70</v>
      </c>
      <c r="B30" s="20"/>
      <c r="C30" s="20"/>
      <c r="D30" s="21"/>
      <c r="E30" s="21"/>
      <c r="F30" s="21"/>
      <c r="G30" s="21"/>
      <c r="H30" s="21"/>
      <c r="I30" s="21"/>
      <c r="J30" s="21"/>
      <c r="K30" s="21"/>
      <c r="L30" s="21"/>
      <c r="M30" s="21"/>
      <c r="N30" s="21"/>
      <c r="O30" s="21"/>
      <c r="P30" s="21"/>
      <c r="Q30" s="22" t="str">
        <f aca="false">IF(OR(C30="",D30=""),"",COUNTIF(E30:P30,"&gt;="&amp;D30))</f>
        <v/>
      </c>
      <c r="R30" s="22" t="str">
        <f aca="false">IF(Q30="","",IF(Q30=0,"Non couverte",IF(Q30&lt;$D$4,"À sécuriser","Couverte")))</f>
        <v/>
      </c>
      <c r="S30" s="20"/>
    </row>
    <row r="31" customFormat="false" ht="24" hidden="false" customHeight="true" outlineLevel="0" collapsed="false">
      <c r="A31" s="19" t="s">
        <v>71</v>
      </c>
      <c r="B31" s="20"/>
      <c r="C31" s="20"/>
      <c r="D31" s="21"/>
      <c r="E31" s="21"/>
      <c r="F31" s="21"/>
      <c r="G31" s="21"/>
      <c r="H31" s="21"/>
      <c r="I31" s="21"/>
      <c r="J31" s="21"/>
      <c r="K31" s="21"/>
      <c r="L31" s="21"/>
      <c r="M31" s="21"/>
      <c r="N31" s="21"/>
      <c r="O31" s="21"/>
      <c r="P31" s="21"/>
      <c r="Q31" s="22" t="str">
        <f aca="false">IF(OR(C31="",D31=""),"",COUNTIF(E31:P31,"&gt;="&amp;D31))</f>
        <v/>
      </c>
      <c r="R31" s="22" t="str">
        <f aca="false">IF(Q31="","",IF(Q31=0,"Non couverte",IF(Q31&lt;$D$4,"À sécuriser","Couverte")))</f>
        <v/>
      </c>
      <c r="S31" s="20"/>
    </row>
    <row r="32" customFormat="false" ht="21.75" hidden="false" customHeight="true" outlineLevel="0" collapsed="false">
      <c r="A32" s="11" t="s">
        <v>72</v>
      </c>
      <c r="B32" s="11"/>
      <c r="C32" s="11"/>
      <c r="D32" s="11"/>
      <c r="E32" s="13" t="n">
        <f aca="false">SUMPRODUCT(--($D$12:$D$31&lt;&gt;""),--(E12:E31&lt;&gt;""),--(E12:E31&gt;=$D$12:$D$31))</f>
        <v>5</v>
      </c>
      <c r="F32" s="13" t="n">
        <f aca="false">SUMPRODUCT(--($D$12:$D$31&lt;&gt;""),--(F12:F31&lt;&gt;""),--(F12:F31&gt;=$D$12:$D$31))</f>
        <v>4</v>
      </c>
      <c r="G32" s="13" t="n">
        <f aca="false">SUMPRODUCT(--($D$12:$D$31&lt;&gt;""),--(G12:G31&lt;&gt;""),--(G12:G31&gt;=$D$12:$D$31))</f>
        <v>3</v>
      </c>
      <c r="H32" s="13" t="n">
        <f aca="false">SUMPRODUCT(--($D$12:$D$31&lt;&gt;""),--(H12:H31&lt;&gt;""),--(H12:H31&gt;=$D$12:$D$31))</f>
        <v>2</v>
      </c>
      <c r="I32" s="13" t="n">
        <f aca="false">SUMPRODUCT(--($D$12:$D$31&lt;&gt;""),--(I12:I31&lt;&gt;""),--(I12:I31&gt;=$D$12:$D$31))</f>
        <v>3</v>
      </c>
      <c r="J32" s="13" t="n">
        <f aca="false">SUMPRODUCT(--($D$12:$D$31&lt;&gt;""),--(J12:J31&lt;&gt;""),--(J12:J31&gt;=$D$12:$D$31))</f>
        <v>3</v>
      </c>
      <c r="K32" s="13" t="n">
        <f aca="false">SUMPRODUCT(--($D$12:$D$31&lt;&gt;""),--(K12:K31&lt;&gt;""),--(K12:K31&gt;=$D$12:$D$31))</f>
        <v>0</v>
      </c>
      <c r="L32" s="13" t="n">
        <f aca="false">SUMPRODUCT(--($D$12:$D$31&lt;&gt;""),--(L12:L31&lt;&gt;""),--(L12:L31&gt;=$D$12:$D$31))</f>
        <v>0</v>
      </c>
      <c r="M32" s="13" t="n">
        <f aca="false">SUMPRODUCT(--($D$12:$D$31&lt;&gt;""),--(M12:M31&lt;&gt;""),--(M12:M31&gt;=$D$12:$D$31))</f>
        <v>0</v>
      </c>
      <c r="N32" s="13" t="n">
        <f aca="false">SUMPRODUCT(--($D$12:$D$31&lt;&gt;""),--(N12:N31&lt;&gt;""),--(N12:N31&gt;=$D$12:$D$31))</f>
        <v>0</v>
      </c>
      <c r="O32" s="13" t="n">
        <f aca="false">SUMPRODUCT(--($D$12:$D$31&lt;&gt;""),--(O12:O31&lt;&gt;""),--(O12:O31&gt;=$D$12:$D$31))</f>
        <v>0</v>
      </c>
      <c r="P32" s="13" t="n">
        <f aca="false">SUMPRODUCT(--($D$12:$D$31&lt;&gt;""),--(P12:P31&lt;&gt;""),--(P12:P31&gt;=$D$12:$D$31))</f>
        <v>0</v>
      </c>
      <c r="Q32" s="15"/>
      <c r="R32" s="15"/>
      <c r="S32" s="15"/>
    </row>
    <row r="33" customFormat="false" ht="21.75" hidden="false" customHeight="true" outlineLevel="0" collapsed="false">
      <c r="A33" s="11" t="s">
        <v>73</v>
      </c>
      <c r="B33" s="11"/>
      <c r="C33" s="11"/>
      <c r="D33" s="11"/>
      <c r="E33" s="14" t="n">
        <f aca="false">IF(COUNTA($C$12:$C$31)=0,"",E32/COUNTA($C$12:$C$31))</f>
        <v>0.416666666666667</v>
      </c>
      <c r="F33" s="14" t="n">
        <f aca="false">IF(COUNTA($C$12:$C$31)=0,"",F32/COUNTA($C$12:$C$31))</f>
        <v>0.333333333333333</v>
      </c>
      <c r="G33" s="14" t="n">
        <f aca="false">IF(COUNTA($C$12:$C$31)=0,"",G32/COUNTA($C$12:$C$31))</f>
        <v>0.25</v>
      </c>
      <c r="H33" s="14" t="n">
        <f aca="false">IF(COUNTA($C$12:$C$31)=0,"",H32/COUNTA($C$12:$C$31))</f>
        <v>0.166666666666667</v>
      </c>
      <c r="I33" s="14" t="n">
        <f aca="false">IF(COUNTA($C$12:$C$31)=0,"",I32/COUNTA($C$12:$C$31))</f>
        <v>0.25</v>
      </c>
      <c r="J33" s="14" t="n">
        <f aca="false">IF(COUNTA($C$12:$C$31)=0,"",J32/COUNTA($C$12:$C$31))</f>
        <v>0.25</v>
      </c>
      <c r="K33" s="14" t="n">
        <f aca="false">IF(COUNTA($C$12:$C$31)=0,"",K32/COUNTA($C$12:$C$31))</f>
        <v>0</v>
      </c>
      <c r="L33" s="14" t="n">
        <f aca="false">IF(COUNTA($C$12:$C$31)=0,"",L32/COUNTA($C$12:$C$31))</f>
        <v>0</v>
      </c>
      <c r="M33" s="14" t="n">
        <f aca="false">IF(COUNTA($C$12:$C$31)=0,"",M32/COUNTA($C$12:$C$31))</f>
        <v>0</v>
      </c>
      <c r="N33" s="14" t="n">
        <f aca="false">IF(COUNTA($C$12:$C$31)=0,"",N32/COUNTA($C$12:$C$31))</f>
        <v>0</v>
      </c>
      <c r="O33" s="14" t="n">
        <f aca="false">IF(COUNTA($C$12:$C$31)=0,"",O32/COUNTA($C$12:$C$31))</f>
        <v>0</v>
      </c>
      <c r="P33" s="14" t="n">
        <f aca="false">IF(COUNTA($C$12:$C$31)=0,"",P32/COUNTA($C$12:$C$31))</f>
        <v>0</v>
      </c>
      <c r="Q33" s="15"/>
      <c r="R33" s="15"/>
      <c r="S33" s="15"/>
    </row>
    <row r="34" customFormat="false" ht="21.75" hidden="false" customHeight="true" outlineLevel="0" collapsed="false">
      <c r="A34" s="11" t="s">
        <v>74</v>
      </c>
      <c r="B34" s="11"/>
      <c r="C34" s="11"/>
      <c r="D34" s="11"/>
      <c r="E34" s="13" t="n">
        <f aca="false">SUMPRODUCT(--($D$12:$D$31&lt;&gt;""),--(E12:E31&lt;&gt;""),--(E12:E31&gt;=$D$12:$D$31),--($Q$12:$Q$31=1))</f>
        <v>1</v>
      </c>
      <c r="F34" s="13" t="n">
        <f aca="false">SUMPRODUCT(--($D$12:$D$31&lt;&gt;""),--(F12:F31&lt;&gt;""),--(F12:F31&gt;=$D$12:$D$31),--($Q$12:$Q$31=1))</f>
        <v>0</v>
      </c>
      <c r="G34" s="13" t="n">
        <f aca="false">SUMPRODUCT(--($D$12:$D$31&lt;&gt;""),--(G12:G31&lt;&gt;""),--(G12:G31&gt;=$D$12:$D$31),--($Q$12:$Q$31=1))</f>
        <v>1</v>
      </c>
      <c r="H34" s="13" t="n">
        <f aca="false">SUMPRODUCT(--($D$12:$D$31&lt;&gt;""),--(H12:H31&lt;&gt;""),--(H12:H31&gt;=$D$12:$D$31),--($Q$12:$Q$31=1))</f>
        <v>2</v>
      </c>
      <c r="I34" s="13" t="n">
        <f aca="false">SUMPRODUCT(--($D$12:$D$31&lt;&gt;""),--(I12:I31&lt;&gt;""),--(I12:I31&gt;=$D$12:$D$31),--($Q$12:$Q$31=1))</f>
        <v>1</v>
      </c>
      <c r="J34" s="13" t="n">
        <f aca="false">SUMPRODUCT(--($D$12:$D$31&lt;&gt;""),--(J12:J31&lt;&gt;""),--(J12:J31&gt;=$D$12:$D$31),--($Q$12:$Q$31=1))</f>
        <v>1</v>
      </c>
      <c r="K34" s="13" t="n">
        <f aca="false">SUMPRODUCT(--($D$12:$D$31&lt;&gt;""),--(K12:K31&lt;&gt;""),--(K12:K31&gt;=$D$12:$D$31),--($Q$12:$Q$31=1))</f>
        <v>0</v>
      </c>
      <c r="L34" s="13" t="n">
        <f aca="false">SUMPRODUCT(--($D$12:$D$31&lt;&gt;""),--(L12:L31&lt;&gt;""),--(L12:L31&gt;=$D$12:$D$31),--($Q$12:$Q$31=1))</f>
        <v>0</v>
      </c>
      <c r="M34" s="13" t="n">
        <f aca="false">SUMPRODUCT(--($D$12:$D$31&lt;&gt;""),--(M12:M31&lt;&gt;""),--(M12:M31&gt;=$D$12:$D$31),--($Q$12:$Q$31=1))</f>
        <v>0</v>
      </c>
      <c r="N34" s="13" t="n">
        <f aca="false">SUMPRODUCT(--($D$12:$D$31&lt;&gt;""),--(N12:N31&lt;&gt;""),--(N12:N31&gt;=$D$12:$D$31),--($Q$12:$Q$31=1))</f>
        <v>0</v>
      </c>
      <c r="O34" s="13" t="n">
        <f aca="false">SUMPRODUCT(--($D$12:$D$31&lt;&gt;""),--(O12:O31&lt;&gt;""),--(O12:O31&gt;=$D$12:$D$31),--($Q$12:$Q$31=1))</f>
        <v>0</v>
      </c>
      <c r="P34" s="13" t="n">
        <f aca="false">SUMPRODUCT(--($D$12:$D$31&lt;&gt;""),--(P12:P31&lt;&gt;""),--(P12:P31&gt;=$D$12:$D$31),--($Q$12:$Q$31=1))</f>
        <v>0</v>
      </c>
      <c r="Q34" s="15"/>
      <c r="R34" s="15"/>
      <c r="S34" s="15"/>
    </row>
    <row r="35" customFormat="false" ht="19.5" hidden="false" customHeight="true" outlineLevel="0" collapsed="false">
      <c r="A35" s="15" t="s">
        <v>75</v>
      </c>
      <c r="B35" s="15"/>
      <c r="C35" s="15"/>
      <c r="D35" s="15"/>
      <c r="E35" s="15"/>
      <c r="F35" s="15"/>
      <c r="G35" s="15"/>
      <c r="H35" s="15"/>
      <c r="I35" s="15"/>
      <c r="J35" s="15"/>
      <c r="K35" s="15"/>
      <c r="L35" s="15"/>
      <c r="M35" s="15"/>
      <c r="N35" s="15"/>
      <c r="O35" s="15"/>
      <c r="P35" s="15"/>
      <c r="Q35" s="15"/>
      <c r="R35" s="15"/>
      <c r="S35" s="15"/>
      <c r="T35" s="15"/>
    </row>
  </sheetData>
  <mergeCells count="20">
    <mergeCell ref="A3:T3"/>
    <mergeCell ref="A4:C4"/>
    <mergeCell ref="F4:I4"/>
    <mergeCell ref="J4:K4"/>
    <mergeCell ref="F5:I5"/>
    <mergeCell ref="J5:K5"/>
    <mergeCell ref="F6:I6"/>
    <mergeCell ref="J6:K6"/>
    <mergeCell ref="F7:I7"/>
    <mergeCell ref="J7:K7"/>
    <mergeCell ref="F8:I8"/>
    <mergeCell ref="J8:K8"/>
    <mergeCell ref="A9:T9"/>
    <mergeCell ref="A10:D10"/>
    <mergeCell ref="E10:P10"/>
    <mergeCell ref="Q10:R10"/>
    <mergeCell ref="A32:D32"/>
    <mergeCell ref="A33:D33"/>
    <mergeCell ref="A34:D34"/>
    <mergeCell ref="A35:T35"/>
  </mergeCells>
  <conditionalFormatting sqref="E12:P31">
    <cfRule type="expression" priority="2" aboveAverage="0" equalAverage="0" bottom="0" percent="0" rank="0" text="" dxfId="0">
      <formula>AND(E12&lt;&gt;"",$D12&lt;&gt;"",E12&gt;=$D12)</formula>
    </cfRule>
    <cfRule type="expression" priority="3" aboveAverage="0" equalAverage="0" bottom="0" percent="0" rank="0" text="" dxfId="1">
      <formula>AND(E12&lt;&gt;"",$D12&lt;&gt;"",E12&lt;$D12,E12&gt;0)</formula>
    </cfRule>
    <cfRule type="expression" priority="4" aboveAverage="0" equalAverage="0" bottom="0" percent="0" rank="0" text="" dxfId="2">
      <formula>AND(E12&lt;&gt;"",$D12&lt;&gt;"",E12=0)</formula>
    </cfRule>
  </conditionalFormatting>
  <conditionalFormatting sqref="R12:R31">
    <cfRule type="expression" priority="5" aboveAverage="0" equalAverage="0" bottom="0" percent="0" rank="0" text="" dxfId="0">
      <formula>$R12="Couverte"</formula>
    </cfRule>
    <cfRule type="expression" priority="6" aboveAverage="0" equalAverage="0" bottom="0" percent="0" rank="0" text="" dxfId="1">
      <formula>$R12="À sécuriser"</formula>
    </cfRule>
    <cfRule type="expression" priority="7" aboveAverage="0" equalAverage="0" bottom="0" percent="0" rank="0" text="" dxfId="2">
      <formula>$R12="Non couverte"</formula>
    </cfRule>
  </conditionalFormatting>
  <conditionalFormatting sqref="E34:P34">
    <cfRule type="expression" priority="8" aboveAverage="0" equalAverage="0" bottom="0" percent="0" rank="0" text="" dxfId="1">
      <formula>AND(ISNUMBER(E34),E34&gt;0)</formula>
    </cfRule>
  </conditionalFormatting>
  <conditionalFormatting sqref="E11">
    <cfRule type="expression" priority="9" aboveAverage="0" equalAverage="0" bottom="0" percent="0" rank="0" text="" dxfId="3">
      <formula>'Exemple intervenants'!$B$13=""</formula>
    </cfRule>
  </conditionalFormatting>
  <conditionalFormatting sqref="F11">
    <cfRule type="expression" priority="10" aboveAverage="0" equalAverage="0" bottom="0" percent="0" rank="0" text="" dxfId="3">
      <formula>'Exemple intervenants'!$B$14=""</formula>
    </cfRule>
  </conditionalFormatting>
  <conditionalFormatting sqref="G11">
    <cfRule type="expression" priority="11" aboveAverage="0" equalAverage="0" bottom="0" percent="0" rank="0" text="" dxfId="3">
      <formula>'Exemple intervenants'!$B$15=""</formula>
    </cfRule>
  </conditionalFormatting>
  <conditionalFormatting sqref="H11">
    <cfRule type="expression" priority="12" aboveAverage="0" equalAverage="0" bottom="0" percent="0" rank="0" text="" dxfId="3">
      <formula>'Exemple intervenants'!$B$16=""</formula>
    </cfRule>
  </conditionalFormatting>
  <conditionalFormatting sqref="I11">
    <cfRule type="expression" priority="13" aboveAverage="0" equalAverage="0" bottom="0" percent="0" rank="0" text="" dxfId="3">
      <formula>'Exemple intervenants'!$B$17=""</formula>
    </cfRule>
  </conditionalFormatting>
  <conditionalFormatting sqref="J11">
    <cfRule type="expression" priority="14" aboveAverage="0" equalAverage="0" bottom="0" percent="0" rank="0" text="" dxfId="3">
      <formula>'Exemple intervenants'!$B$18=""</formula>
    </cfRule>
  </conditionalFormatting>
  <conditionalFormatting sqref="K11">
    <cfRule type="expression" priority="15" aboveAverage="0" equalAverage="0" bottom="0" percent="0" rank="0" text="" dxfId="3">
      <formula>'Exemple intervenants'!$B$19=""</formula>
    </cfRule>
  </conditionalFormatting>
  <conditionalFormatting sqref="L11">
    <cfRule type="expression" priority="16" aboveAverage="0" equalAverage="0" bottom="0" percent="0" rank="0" text="" dxfId="3">
      <formula>'Exemple intervenants'!$B$20=""</formula>
    </cfRule>
  </conditionalFormatting>
  <conditionalFormatting sqref="M11">
    <cfRule type="expression" priority="17" aboveAverage="0" equalAverage="0" bottom="0" percent="0" rank="0" text="" dxfId="3">
      <formula>'Exemple intervenants'!$B$21=""</formula>
    </cfRule>
  </conditionalFormatting>
  <conditionalFormatting sqref="N11">
    <cfRule type="expression" priority="18" aboveAverage="0" equalAverage="0" bottom="0" percent="0" rank="0" text="" dxfId="3">
      <formula>'Exemple intervenants'!$B$22=""</formula>
    </cfRule>
  </conditionalFormatting>
  <conditionalFormatting sqref="O11">
    <cfRule type="expression" priority="19" aboveAverage="0" equalAverage="0" bottom="0" percent="0" rank="0" text="" dxfId="3">
      <formula>'Exemple intervenants'!$B$23=""</formula>
    </cfRule>
  </conditionalFormatting>
  <conditionalFormatting sqref="P11">
    <cfRule type="expression" priority="20" aboveAverage="0" equalAverage="0" bottom="0" percent="0" rank="0" text="" dxfId="3">
      <formula>'Exemple intervenants'!$B$24=""</formula>
    </cfRule>
  </conditionalFormatting>
  <dataValidations count="4">
    <dataValidation allowBlank="true" error="Saisissez un nombre entier." errorStyle="stop" errorTitle="Valeur attendue" operator="between" showDropDown="false" showErrorMessage="true" showInputMessage="false" sqref="D4" type="whole">
      <formula1>1</formula1>
      <formula2>10</formula2>
    </dataValidation>
    <dataValidation allowBlank="true" error="Saisissez un niveau entier de 0 à 4, ou laissez vide si non évalué." errorStyle="stop" errorTitle="Valeur attendue" operator="between" showDropDown="false" showErrorMessage="true" showInputMessage="false" sqref="E12:P31" type="whole">
      <formula1>0</formula1>
      <formula2>4</formula2>
    </dataValidation>
    <dataValidation allowBlank="true" error="Saisissez un niveau entier de 1 à 4." errorStyle="stop" errorTitle="Valeur attendue" operator="between" showDropDown="false" showErrorMessage="true" showInputMessage="false" sqref="D12:D31" type="whole">
      <formula1>1</formula1>
      <formula2>4</formula2>
    </dataValidation>
    <dataValidation allowBlank="true" errorStyle="stop" operator="between" showDropDown="false" showErrorMessage="false" showInputMessage="false" sqref="S12:S31" type="list">
      <formula1>Listes!$E$4:$E$8</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N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2" topLeftCell="C13" activePane="bottomRight" state="frozen"/>
      <selection pane="topLeft" activeCell="A1" activeCellId="0" sqref="A1"/>
      <selection pane="topRight" activeCell="C1" activeCellId="0" sqref="C1"/>
      <selection pane="bottomLeft" activeCell="A13" activeCellId="0" sqref="A13"/>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22"/>
    <col collapsed="false" customWidth="true" hidden="false" outlineLevel="0" max="3" min="3" style="0" width="10"/>
    <col collapsed="false" customWidth="true" hidden="false" outlineLevel="0" max="4" min="4" style="0" width="28"/>
    <col collapsed="false" customWidth="true" hidden="false" outlineLevel="0" max="5" min="5" style="0" width="10"/>
    <col collapsed="false" customWidth="true" hidden="false" outlineLevel="0" max="6" min="6" style="0" width="14"/>
    <col collapsed="false" customWidth="true" hidden="false" outlineLevel="0" max="7" min="7" style="0" width="32"/>
    <col collapsed="false" customWidth="true" hidden="false" outlineLevel="0" max="8" min="8" style="0" width="20"/>
    <col collapsed="false" customWidth="true" hidden="false" outlineLevel="0" max="11" min="9" style="0" width="13"/>
    <col collapsed="false" customWidth="true" hidden="false" outlineLevel="0" max="12" min="12" style="0" width="11"/>
    <col collapsed="false" customWidth="true" hidden="false" outlineLevel="0" max="13" min="13" style="0" width="10"/>
    <col collapsed="false" customWidth="true" hidden="false" outlineLevel="0" max="14" min="14" style="0" width="22"/>
  </cols>
  <sheetData>
    <row r="1" customFormat="false" ht="21.75" hidden="false" customHeight="true" outlineLevel="0" collapsed="false">
      <c r="A1" s="1" t="s">
        <v>76</v>
      </c>
      <c r="B1" s="2"/>
      <c r="C1" s="2"/>
      <c r="D1" s="2"/>
      <c r="E1" s="2"/>
      <c r="F1" s="2"/>
      <c r="G1" s="2"/>
      <c r="H1" s="2"/>
      <c r="I1" s="2"/>
      <c r="J1" s="2"/>
      <c r="K1" s="2"/>
      <c r="L1" s="2"/>
      <c r="M1" s="2"/>
      <c r="N1" s="2"/>
    </row>
    <row r="2" customFormat="false" ht="25.5" hidden="false" customHeight="true" outlineLevel="0" collapsed="false">
      <c r="A2" s="3" t="s">
        <v>232</v>
      </c>
    </row>
    <row r="3" customFormat="false" ht="30" hidden="false" customHeight="true" outlineLevel="0" collapsed="false">
      <c r="A3" s="10" t="s">
        <v>233</v>
      </c>
      <c r="B3" s="10"/>
      <c r="C3" s="10"/>
      <c r="D3" s="10"/>
      <c r="E3" s="10"/>
      <c r="F3" s="10"/>
      <c r="G3" s="10"/>
      <c r="H3" s="10"/>
      <c r="I3" s="10"/>
      <c r="J3" s="10"/>
      <c r="K3" s="10"/>
      <c r="L3" s="10"/>
      <c r="M3" s="10"/>
      <c r="N3" s="10"/>
    </row>
    <row r="4" customFormat="false" ht="19.5" hidden="false" customHeight="true" outlineLevel="0" collapsed="false">
      <c r="A4" s="11" t="s">
        <v>79</v>
      </c>
      <c r="B4" s="11"/>
      <c r="C4" s="11"/>
      <c r="D4" s="11"/>
      <c r="E4" s="33" t="n">
        <v>46317</v>
      </c>
      <c r="F4" s="33"/>
      <c r="H4" s="11" t="s">
        <v>80</v>
      </c>
      <c r="I4" s="11"/>
      <c r="J4" s="13" t="n">
        <f aca="false">COUNTA(B13:B24)</f>
        <v>6</v>
      </c>
    </row>
    <row r="5" customFormat="false" ht="31.5" hidden="false" customHeight="true" outlineLevel="0" collapsed="false">
      <c r="A5" s="11" t="s">
        <v>81</v>
      </c>
      <c r="B5" s="11"/>
      <c r="C5" s="11"/>
      <c r="D5" s="11"/>
      <c r="E5" s="24" t="n">
        <v>12</v>
      </c>
      <c r="F5" s="24"/>
      <c r="H5" s="11" t="s">
        <v>82</v>
      </c>
      <c r="I5" s="11"/>
      <c r="J5" s="13" t="n">
        <f aca="false">COUNTIF(C13:C24,"Interne")</f>
        <v>3</v>
      </c>
    </row>
    <row r="6" customFormat="false" ht="31.5" hidden="false" customHeight="true" outlineLevel="0" collapsed="false">
      <c r="A6" s="11" t="s">
        <v>83</v>
      </c>
      <c r="B6" s="11"/>
      <c r="C6" s="11"/>
      <c r="D6" s="11"/>
      <c r="E6" s="25" t="n">
        <v>3.5</v>
      </c>
      <c r="F6" s="25"/>
      <c r="H6" s="11" t="s">
        <v>84</v>
      </c>
      <c r="I6" s="11"/>
      <c r="J6" s="13" t="n">
        <f aca="false">COUNTIF(C13:C24,"Externe")</f>
        <v>3</v>
      </c>
    </row>
    <row r="7" customFormat="false" ht="19.5" hidden="false" customHeight="true" outlineLevel="0" collapsed="false">
      <c r="H7" s="11" t="s">
        <v>85</v>
      </c>
      <c r="I7" s="11"/>
      <c r="J7" s="13" t="n">
        <f aca="false">COUNTIF(N13:N24,"À jour")</f>
        <v>2</v>
      </c>
    </row>
    <row r="8" customFormat="false" ht="19.5" hidden="false" customHeight="true" outlineLevel="0" collapsed="false">
      <c r="H8" s="11" t="s">
        <v>86</v>
      </c>
      <c r="I8" s="11"/>
      <c r="J8" s="13" t="n">
        <f aca="false">COUNTIF(N13:N24,"Vérification échue")</f>
        <v>1</v>
      </c>
    </row>
    <row r="9" customFormat="false" ht="57.75" hidden="false" customHeight="true" outlineLevel="0" collapsed="false">
      <c r="A9" s="15" t="s">
        <v>87</v>
      </c>
      <c r="B9" s="15"/>
      <c r="C9" s="15"/>
      <c r="D9" s="15"/>
      <c r="E9" s="15"/>
      <c r="F9" s="15"/>
      <c r="H9" s="11" t="s">
        <v>88</v>
      </c>
      <c r="I9" s="11"/>
      <c r="J9" s="13" t="n">
        <f aca="false">COUNTA(B13:B24)-COUNTIF(N13:N24,"À jour")</f>
        <v>4</v>
      </c>
    </row>
    <row r="11" customFormat="false" ht="19.5" hidden="false" customHeight="true" outlineLevel="0" collapsed="false">
      <c r="A11" s="16" t="s">
        <v>89</v>
      </c>
      <c r="B11" s="16"/>
      <c r="C11" s="16"/>
      <c r="D11" s="16"/>
      <c r="E11" s="17" t="s">
        <v>90</v>
      </c>
      <c r="F11" s="17"/>
      <c r="G11" s="17"/>
      <c r="H11" s="17"/>
      <c r="I11" s="16" t="s">
        <v>91</v>
      </c>
      <c r="J11" s="16"/>
      <c r="K11" s="17" t="s">
        <v>92</v>
      </c>
      <c r="L11" s="17"/>
      <c r="M11" s="17"/>
      <c r="N11" s="16" t="s">
        <v>93</v>
      </c>
    </row>
    <row r="12" customFormat="false" ht="43.5" hidden="false" customHeight="true" outlineLevel="0" collapsed="false">
      <c r="A12" s="18" t="s">
        <v>45</v>
      </c>
      <c r="B12" s="18" t="s">
        <v>94</v>
      </c>
      <c r="C12" s="18" t="s">
        <v>95</v>
      </c>
      <c r="D12" s="18" t="s">
        <v>96</v>
      </c>
      <c r="E12" s="18" t="s">
        <v>97</v>
      </c>
      <c r="F12" s="18" t="s">
        <v>98</v>
      </c>
      <c r="G12" s="18" t="s">
        <v>99</v>
      </c>
      <c r="H12" s="18" t="s">
        <v>100</v>
      </c>
      <c r="I12" s="18" t="s">
        <v>101</v>
      </c>
      <c r="J12" s="18" t="s">
        <v>102</v>
      </c>
      <c r="K12" s="18" t="s">
        <v>103</v>
      </c>
      <c r="L12" s="18" t="s">
        <v>104</v>
      </c>
      <c r="M12" s="18" t="s">
        <v>105</v>
      </c>
      <c r="N12" s="18" t="s">
        <v>106</v>
      </c>
    </row>
    <row r="13" customFormat="false" ht="30.75" hidden="false" customHeight="true" outlineLevel="0" collapsed="false">
      <c r="A13" s="19" t="s">
        <v>107</v>
      </c>
      <c r="B13" s="20" t="s">
        <v>234</v>
      </c>
      <c r="C13" s="21" t="s">
        <v>235</v>
      </c>
      <c r="D13" s="20" t="s">
        <v>236</v>
      </c>
      <c r="E13" s="21" t="s">
        <v>237</v>
      </c>
      <c r="F13" s="21" t="s">
        <v>237</v>
      </c>
      <c r="G13" s="20" t="s">
        <v>238</v>
      </c>
      <c r="H13" s="20" t="s">
        <v>239</v>
      </c>
      <c r="I13" s="26" t="n">
        <v>46093</v>
      </c>
      <c r="J13" s="27" t="n">
        <f aca="false">IF(OR(B13="",I13=""),"",EDATE(I13,$E$5))</f>
        <v>46458</v>
      </c>
      <c r="K13" s="27" t="n">
        <f aca="false">IF(B13="","",IF(COUNTIF('Exemple évaluations'!$C$12:$C$33,B13)=0,"",SUMPRODUCT(MAX(('Exemple évaluations'!$C$12:$C$33=B13)*'Exemple évaluations'!$B$12:$B$33))))</f>
        <v>46283</v>
      </c>
      <c r="L13" s="28" t="n">
        <f aca="false">IF(B13="","",COUNTIFS('Exemple évaluations'!$C$12:$C$33,B13,'Exemple évaluations'!$F$12:$F$33,"&gt;0"))</f>
        <v>3</v>
      </c>
      <c r="M13" s="29" t="n">
        <f aca="false">IF(B13="","",IFERROR(AVERAGEIF('Exemple évaluations'!$C$12:$C$33,B13,'Exemple évaluations'!$F$12:$F$33),""))</f>
        <v>4.43333333333333</v>
      </c>
      <c r="N13" s="22" t="str">
        <f aca="false">IF(B13="","",IF(OR(E13="Non",F13="Non"),"Preuve manquante",IF(OR(E13="",F13=""),"Preuves à compléter",IF(I13="","À vérifier",IF(J13&lt;$E$4,"Vérification échue",IF(AND(ISNUMBER(M13),M13&lt;$E$6),"Évaluation à analyser","À jour"))))))</f>
        <v>À jour</v>
      </c>
    </row>
    <row r="14" customFormat="false" ht="30.75" hidden="false" customHeight="true" outlineLevel="0" collapsed="false">
      <c r="A14" s="19" t="s">
        <v>108</v>
      </c>
      <c r="B14" s="20" t="s">
        <v>240</v>
      </c>
      <c r="C14" s="21" t="s">
        <v>235</v>
      </c>
      <c r="D14" s="20" t="s">
        <v>241</v>
      </c>
      <c r="E14" s="21" t="s">
        <v>237</v>
      </c>
      <c r="F14" s="21" t="s">
        <v>237</v>
      </c>
      <c r="G14" s="20" t="s">
        <v>242</v>
      </c>
      <c r="H14" s="20" t="s">
        <v>239</v>
      </c>
      <c r="I14" s="26" t="n">
        <v>46093</v>
      </c>
      <c r="J14" s="27" t="n">
        <f aca="false">IF(OR(B14="",I14=""),"",EDATE(I14,$E$5))</f>
        <v>46458</v>
      </c>
      <c r="K14" s="27" t="n">
        <f aca="false">IF(B14="","",IF(COUNTIF('Exemple évaluations'!$C$12:$C$33,B14)=0,"",SUMPRODUCT(MAX(('Exemple évaluations'!$C$12:$C$33=B14)*'Exemple évaluations'!$B$12:$B$33))))</f>
        <v>46301</v>
      </c>
      <c r="L14" s="28" t="n">
        <f aca="false">IF(B14="","",COUNTIFS('Exemple évaluations'!$C$12:$C$33,B14,'Exemple évaluations'!$F$12:$F$33,"&gt;0"))</f>
        <v>3</v>
      </c>
      <c r="M14" s="29" t="n">
        <f aca="false">IF(B14="","",IFERROR(AVERAGEIF('Exemple évaluations'!$C$12:$C$33,B14,'Exemple évaluations'!$F$12:$F$33),""))</f>
        <v>3.16666666666667</v>
      </c>
      <c r="N14" s="22" t="str">
        <f aca="false">IF(B14="","",IF(OR(E14="Non",F14="Non"),"Preuve manquante",IF(OR(E14="",F14=""),"Preuves à compléter",IF(I14="","À vérifier",IF(J14&lt;$E$4,"Vérification échue",IF(AND(ISNUMBER(M14),M14&lt;$E$6),"Évaluation à analyser","À jour"))))))</f>
        <v>Évaluation à analyser</v>
      </c>
    </row>
    <row r="15" customFormat="false" ht="30.75" hidden="false" customHeight="true" outlineLevel="0" collapsed="false">
      <c r="A15" s="19" t="s">
        <v>109</v>
      </c>
      <c r="B15" s="20" t="s">
        <v>243</v>
      </c>
      <c r="C15" s="21" t="s">
        <v>235</v>
      </c>
      <c r="D15" s="20" t="s">
        <v>217</v>
      </c>
      <c r="E15" s="21" t="s">
        <v>237</v>
      </c>
      <c r="F15" s="21" t="s">
        <v>237</v>
      </c>
      <c r="G15" s="20" t="s">
        <v>244</v>
      </c>
      <c r="H15" s="20" t="s">
        <v>239</v>
      </c>
      <c r="I15" s="26" t="n">
        <v>45915</v>
      </c>
      <c r="J15" s="27" t="n">
        <f aca="false">IF(OR(B15="",I15=""),"",EDATE(I15,$E$5))</f>
        <v>46280</v>
      </c>
      <c r="K15" s="27" t="n">
        <f aca="false">IF(B15="","",IF(COUNTIF('Exemple évaluations'!$C$12:$C$33,B15)=0,"",SUMPRODUCT(MAX(('Exemple évaluations'!$C$12:$C$33=B15)*'Exemple évaluations'!$B$12:$B$33))))</f>
        <v>46286</v>
      </c>
      <c r="L15" s="28" t="n">
        <f aca="false">IF(B15="","",COUNTIFS('Exemple évaluations'!$C$12:$C$33,B15,'Exemple évaluations'!$F$12:$F$33,"&gt;0"))</f>
        <v>2</v>
      </c>
      <c r="M15" s="29" t="n">
        <f aca="false">IF(B15="","",IFERROR(AVERAGEIF('Exemple évaluations'!$C$12:$C$33,B15,'Exemple évaluations'!$F$12:$F$33),""))</f>
        <v>4.15</v>
      </c>
      <c r="N15" s="22" t="str">
        <f aca="false">IF(B15="","",IF(OR(E15="Non",F15="Non"),"Preuve manquante",IF(OR(E15="",F15=""),"Preuves à compléter",IF(I15="","À vérifier",IF(J15&lt;$E$4,"Vérification échue",IF(AND(ISNUMBER(M15),M15&lt;$E$6),"Évaluation à analyser","À jour"))))))</f>
        <v>Vérification échue</v>
      </c>
    </row>
    <row r="16" customFormat="false" ht="30.75" hidden="false" customHeight="true" outlineLevel="0" collapsed="false">
      <c r="A16" s="19" t="s">
        <v>110</v>
      </c>
      <c r="B16" s="20" t="s">
        <v>245</v>
      </c>
      <c r="C16" s="21" t="s">
        <v>246</v>
      </c>
      <c r="D16" s="20" t="s">
        <v>247</v>
      </c>
      <c r="E16" s="21" t="s">
        <v>237</v>
      </c>
      <c r="F16" s="21" t="s">
        <v>237</v>
      </c>
      <c r="G16" s="20" t="s">
        <v>248</v>
      </c>
      <c r="H16" s="20" t="s">
        <v>239</v>
      </c>
      <c r="I16" s="26" t="n">
        <v>46114</v>
      </c>
      <c r="J16" s="27" t="n">
        <f aca="false">IF(OR(B16="",I16=""),"",EDATE(I16,$E$5))</f>
        <v>46479</v>
      </c>
      <c r="K16" s="27" t="n">
        <f aca="false">IF(B16="","",IF(COUNTIF('Exemple évaluations'!$C$12:$C$33,B16)=0,"",SUMPRODUCT(MAX(('Exemple évaluations'!$C$12:$C$33=B16)*'Exemple évaluations'!$B$12:$B$33))))</f>
        <v>46175</v>
      </c>
      <c r="L16" s="28" t="n">
        <f aca="false">IF(B16="","",COUNTIFS('Exemple évaluations'!$C$12:$C$33,B16,'Exemple évaluations'!$F$12:$F$33,"&gt;0"))</f>
        <v>1</v>
      </c>
      <c r="M16" s="29" t="n">
        <f aca="false">IF(B16="","",IFERROR(AVERAGEIF('Exemple évaluations'!$C$12:$C$33,B16,'Exemple évaluations'!$F$12:$F$33),""))</f>
        <v>4.1</v>
      </c>
      <c r="N16" s="22" t="str">
        <f aca="false">IF(B16="","",IF(OR(E16="Non",F16="Non"),"Preuve manquante",IF(OR(E16="",F16=""),"Preuves à compléter",IF(I16="","À vérifier",IF(J16&lt;$E$4,"Vérification échue",IF(AND(ISNUMBER(M16),M16&lt;$E$6),"Évaluation à analyser","À jour"))))))</f>
        <v>À jour</v>
      </c>
    </row>
    <row r="17" customFormat="false" ht="30.75" hidden="false" customHeight="true" outlineLevel="0" collapsed="false">
      <c r="A17" s="19" t="s">
        <v>111</v>
      </c>
      <c r="B17" s="20" t="s">
        <v>249</v>
      </c>
      <c r="C17" s="21" t="s">
        <v>246</v>
      </c>
      <c r="D17" s="20" t="s">
        <v>250</v>
      </c>
      <c r="E17" s="21" t="s">
        <v>237</v>
      </c>
      <c r="F17" s="21" t="s">
        <v>251</v>
      </c>
      <c r="G17" s="20" t="s">
        <v>252</v>
      </c>
      <c r="H17" s="20" t="s">
        <v>239</v>
      </c>
      <c r="I17" s="26" t="n">
        <v>46114</v>
      </c>
      <c r="J17" s="27" t="n">
        <f aca="false">IF(OR(B17="",I17=""),"",EDATE(I17,$E$5))</f>
        <v>46479</v>
      </c>
      <c r="K17" s="27" t="n">
        <f aca="false">IF(B17="","",IF(COUNTIF('Exemple évaluations'!$C$12:$C$33,B17)=0,"",SUMPRODUCT(MAX(('Exemple évaluations'!$C$12:$C$33=B17)*'Exemple évaluations'!$B$12:$B$33))))</f>
        <v>46267</v>
      </c>
      <c r="L17" s="28" t="n">
        <f aca="false">IF(B17="","",COUNTIFS('Exemple évaluations'!$C$12:$C$33,B17,'Exemple évaluations'!$F$12:$F$33,"&gt;0"))</f>
        <v>1</v>
      </c>
      <c r="M17" s="29" t="n">
        <f aca="false">IF(B17="","",IFERROR(AVERAGEIF('Exemple évaluations'!$C$12:$C$33,B17,'Exemple évaluations'!$F$12:$F$33),""))</f>
        <v>3.8</v>
      </c>
      <c r="N17" s="22" t="str">
        <f aca="false">IF(B17="","",IF(OR(E17="Non",F17="Non"),"Preuve manquante",IF(OR(E17="",F17=""),"Preuves à compléter",IF(I17="","À vérifier",IF(J17&lt;$E$4,"Vérification échue",IF(AND(ISNUMBER(M17),M17&lt;$E$6),"Évaluation à analyser","À jour"))))))</f>
        <v>Preuve manquante</v>
      </c>
    </row>
    <row r="18" customFormat="false" ht="30.75" hidden="false" customHeight="true" outlineLevel="0" collapsed="false">
      <c r="A18" s="19" t="s">
        <v>112</v>
      </c>
      <c r="B18" s="20" t="s">
        <v>253</v>
      </c>
      <c r="C18" s="21" t="s">
        <v>246</v>
      </c>
      <c r="D18" s="20" t="s">
        <v>254</v>
      </c>
      <c r="E18" s="21" t="s">
        <v>237</v>
      </c>
      <c r="F18" s="21" t="s">
        <v>237</v>
      </c>
      <c r="G18" s="20" t="s">
        <v>248</v>
      </c>
      <c r="H18" s="20" t="s">
        <v>239</v>
      </c>
      <c r="I18" s="26"/>
      <c r="J18" s="27" t="str">
        <f aca="false">IF(OR(B18="",I18=""),"",EDATE(I18,$E$5))</f>
        <v/>
      </c>
      <c r="K18" s="27" t="str">
        <f aca="false">IF(B18="","",IF(COUNTIF('Exemple évaluations'!$C$12:$C$33,B18)=0,"",SUMPRODUCT(MAX(('Exemple évaluations'!$C$12:$C$33=B18)*'Exemple évaluations'!$B$12:$B$33))))</f>
        <v/>
      </c>
      <c r="L18" s="28" t="n">
        <f aca="false">IF(B18="","",COUNTIFS('Exemple évaluations'!$C$12:$C$33,B18,'Exemple évaluations'!$F$12:$F$33,"&gt;0"))</f>
        <v>0</v>
      </c>
      <c r="M18" s="29" t="str">
        <f aca="false">IF(B18="","",IFERROR(AVERAGEIF('Exemple évaluations'!$C$12:$C$33,B18,'Exemple évaluations'!$F$12:$F$33),""))</f>
        <v/>
      </c>
      <c r="N18" s="22" t="str">
        <f aca="false">IF(B18="","",IF(OR(E18="Non",F18="Non"),"Preuve manquante",IF(OR(E18="",F18=""),"Preuves à compléter",IF(I18="","À vérifier",IF(J18&lt;$E$4,"Vérification échue",IF(AND(ISNUMBER(M18),M18&lt;$E$6),"Évaluation à analyser","À jour"))))))</f>
        <v>À vérifier</v>
      </c>
    </row>
    <row r="19" customFormat="false" ht="24" hidden="false" customHeight="true" outlineLevel="0" collapsed="false">
      <c r="A19" s="19" t="s">
        <v>113</v>
      </c>
      <c r="B19" s="20"/>
      <c r="C19" s="21"/>
      <c r="D19" s="20"/>
      <c r="E19" s="21"/>
      <c r="F19" s="21"/>
      <c r="G19" s="20"/>
      <c r="H19" s="20"/>
      <c r="I19" s="26"/>
      <c r="J19" s="27" t="str">
        <f aca="false">IF(OR(B19="",I19=""),"",EDATE(I19,$E$5))</f>
        <v/>
      </c>
      <c r="K19" s="27" t="str">
        <f aca="false">IF(B19="","",IF(COUNTIF('Exemple évaluations'!$C$12:$C$33,B19)=0,"",SUMPRODUCT(MAX(('Exemple évaluations'!$C$12:$C$33=B19)*'Exemple évaluations'!$B$12:$B$33))))</f>
        <v/>
      </c>
      <c r="L19" s="28" t="str">
        <f aca="false">IF(B19="","",COUNTIFS('Exemple évaluations'!$C$12:$C$33,B19,'Exemple évaluations'!$F$12:$F$33,"&gt;0"))</f>
        <v/>
      </c>
      <c r="M19" s="29" t="str">
        <f aca="false">IF(B19="","",IFERROR(AVERAGEIF('Exemple évaluations'!$C$12:$C$33,B19,'Exemple évaluations'!$F$12:$F$33),""))</f>
        <v/>
      </c>
      <c r="N19" s="22" t="str">
        <f aca="false">IF(B19="","",IF(OR(E19="Non",F19="Non"),"Preuve manquante",IF(OR(E19="",F19=""),"Preuves à compléter",IF(I19="","À vérifier",IF(J19&lt;$E$4,"Vérification échue",IF(AND(ISNUMBER(M19),M19&lt;$E$6),"Évaluation à analyser","À jour"))))))</f>
        <v/>
      </c>
    </row>
    <row r="20" customFormat="false" ht="24" hidden="false" customHeight="true" outlineLevel="0" collapsed="false">
      <c r="A20" s="19" t="s">
        <v>114</v>
      </c>
      <c r="B20" s="20"/>
      <c r="C20" s="21"/>
      <c r="D20" s="20"/>
      <c r="E20" s="21"/>
      <c r="F20" s="21"/>
      <c r="G20" s="20"/>
      <c r="H20" s="20"/>
      <c r="I20" s="26"/>
      <c r="J20" s="27" t="str">
        <f aca="false">IF(OR(B20="",I20=""),"",EDATE(I20,$E$5))</f>
        <v/>
      </c>
      <c r="K20" s="27" t="str">
        <f aca="false">IF(B20="","",IF(COUNTIF('Exemple évaluations'!$C$12:$C$33,B20)=0,"",SUMPRODUCT(MAX(('Exemple évaluations'!$C$12:$C$33=B20)*'Exemple évaluations'!$B$12:$B$33))))</f>
        <v/>
      </c>
      <c r="L20" s="28" t="str">
        <f aca="false">IF(B20="","",COUNTIFS('Exemple évaluations'!$C$12:$C$33,B20,'Exemple évaluations'!$F$12:$F$33,"&gt;0"))</f>
        <v/>
      </c>
      <c r="M20" s="29" t="str">
        <f aca="false">IF(B20="","",IFERROR(AVERAGEIF('Exemple évaluations'!$C$12:$C$33,B20,'Exemple évaluations'!$F$12:$F$33),""))</f>
        <v/>
      </c>
      <c r="N20" s="22" t="str">
        <f aca="false">IF(B20="","",IF(OR(E20="Non",F20="Non"),"Preuve manquante",IF(OR(E20="",F20=""),"Preuves à compléter",IF(I20="","À vérifier",IF(J20&lt;$E$4,"Vérification échue",IF(AND(ISNUMBER(M20),M20&lt;$E$6),"Évaluation à analyser","À jour"))))))</f>
        <v/>
      </c>
    </row>
    <row r="21" customFormat="false" ht="24" hidden="false" customHeight="true" outlineLevel="0" collapsed="false">
      <c r="A21" s="19" t="s">
        <v>115</v>
      </c>
      <c r="B21" s="20"/>
      <c r="C21" s="21"/>
      <c r="D21" s="20"/>
      <c r="E21" s="21"/>
      <c r="F21" s="21"/>
      <c r="G21" s="20"/>
      <c r="H21" s="20"/>
      <c r="I21" s="26"/>
      <c r="J21" s="27" t="str">
        <f aca="false">IF(OR(B21="",I21=""),"",EDATE(I21,$E$5))</f>
        <v/>
      </c>
      <c r="K21" s="27" t="str">
        <f aca="false">IF(B21="","",IF(COUNTIF('Exemple évaluations'!$C$12:$C$33,B21)=0,"",SUMPRODUCT(MAX(('Exemple évaluations'!$C$12:$C$33=B21)*'Exemple évaluations'!$B$12:$B$33))))</f>
        <v/>
      </c>
      <c r="L21" s="28" t="str">
        <f aca="false">IF(B21="","",COUNTIFS('Exemple évaluations'!$C$12:$C$33,B21,'Exemple évaluations'!$F$12:$F$33,"&gt;0"))</f>
        <v/>
      </c>
      <c r="M21" s="29" t="str">
        <f aca="false">IF(B21="","",IFERROR(AVERAGEIF('Exemple évaluations'!$C$12:$C$33,B21,'Exemple évaluations'!$F$12:$F$33),""))</f>
        <v/>
      </c>
      <c r="N21" s="22" t="str">
        <f aca="false">IF(B21="","",IF(OR(E21="Non",F21="Non"),"Preuve manquante",IF(OR(E21="",F21=""),"Preuves à compléter",IF(I21="","À vérifier",IF(J21&lt;$E$4,"Vérification échue",IF(AND(ISNUMBER(M21),M21&lt;$E$6),"Évaluation à analyser","À jour"))))))</f>
        <v/>
      </c>
    </row>
    <row r="22" customFormat="false" ht="24" hidden="false" customHeight="true" outlineLevel="0" collapsed="false">
      <c r="A22" s="19" t="s">
        <v>116</v>
      </c>
      <c r="B22" s="20"/>
      <c r="C22" s="21"/>
      <c r="D22" s="20"/>
      <c r="E22" s="21"/>
      <c r="F22" s="21"/>
      <c r="G22" s="20"/>
      <c r="H22" s="20"/>
      <c r="I22" s="26"/>
      <c r="J22" s="27" t="str">
        <f aca="false">IF(OR(B22="",I22=""),"",EDATE(I22,$E$5))</f>
        <v/>
      </c>
      <c r="K22" s="27" t="str">
        <f aca="false">IF(B22="","",IF(COUNTIF('Exemple évaluations'!$C$12:$C$33,B22)=0,"",SUMPRODUCT(MAX(('Exemple évaluations'!$C$12:$C$33=B22)*'Exemple évaluations'!$B$12:$B$33))))</f>
        <v/>
      </c>
      <c r="L22" s="28" t="str">
        <f aca="false">IF(B22="","",COUNTIFS('Exemple évaluations'!$C$12:$C$33,B22,'Exemple évaluations'!$F$12:$F$33,"&gt;0"))</f>
        <v/>
      </c>
      <c r="M22" s="29" t="str">
        <f aca="false">IF(B22="","",IFERROR(AVERAGEIF('Exemple évaluations'!$C$12:$C$33,B22,'Exemple évaluations'!$F$12:$F$33),""))</f>
        <v/>
      </c>
      <c r="N22" s="22" t="str">
        <f aca="false">IF(B22="","",IF(OR(E22="Non",F22="Non"),"Preuve manquante",IF(OR(E22="",F22=""),"Preuves à compléter",IF(I22="","À vérifier",IF(J22&lt;$E$4,"Vérification échue",IF(AND(ISNUMBER(M22),M22&lt;$E$6),"Évaluation à analyser","À jour"))))))</f>
        <v/>
      </c>
    </row>
    <row r="23" customFormat="false" ht="24" hidden="false" customHeight="true" outlineLevel="0" collapsed="false">
      <c r="A23" s="19" t="s">
        <v>117</v>
      </c>
      <c r="B23" s="20"/>
      <c r="C23" s="21"/>
      <c r="D23" s="20"/>
      <c r="E23" s="21"/>
      <c r="F23" s="21"/>
      <c r="G23" s="20"/>
      <c r="H23" s="20"/>
      <c r="I23" s="26"/>
      <c r="J23" s="27" t="str">
        <f aca="false">IF(OR(B23="",I23=""),"",EDATE(I23,$E$5))</f>
        <v/>
      </c>
      <c r="K23" s="27" t="str">
        <f aca="false">IF(B23="","",IF(COUNTIF('Exemple évaluations'!$C$12:$C$33,B23)=0,"",SUMPRODUCT(MAX(('Exemple évaluations'!$C$12:$C$33=B23)*'Exemple évaluations'!$B$12:$B$33))))</f>
        <v/>
      </c>
      <c r="L23" s="28" t="str">
        <f aca="false">IF(B23="","",COUNTIFS('Exemple évaluations'!$C$12:$C$33,B23,'Exemple évaluations'!$F$12:$F$33,"&gt;0"))</f>
        <v/>
      </c>
      <c r="M23" s="29" t="str">
        <f aca="false">IF(B23="","",IFERROR(AVERAGEIF('Exemple évaluations'!$C$12:$C$33,B23,'Exemple évaluations'!$F$12:$F$33),""))</f>
        <v/>
      </c>
      <c r="N23" s="22" t="str">
        <f aca="false">IF(B23="","",IF(OR(E23="Non",F23="Non"),"Preuve manquante",IF(OR(E23="",F23=""),"Preuves à compléter",IF(I23="","À vérifier",IF(J23&lt;$E$4,"Vérification échue",IF(AND(ISNUMBER(M23),M23&lt;$E$6),"Évaluation à analyser","À jour"))))))</f>
        <v/>
      </c>
    </row>
    <row r="24" customFormat="false" ht="24" hidden="false" customHeight="true" outlineLevel="0" collapsed="false">
      <c r="A24" s="19" t="s">
        <v>118</v>
      </c>
      <c r="B24" s="20"/>
      <c r="C24" s="21"/>
      <c r="D24" s="20"/>
      <c r="E24" s="21"/>
      <c r="F24" s="21"/>
      <c r="G24" s="20"/>
      <c r="H24" s="20"/>
      <c r="I24" s="26"/>
      <c r="J24" s="27" t="str">
        <f aca="false">IF(OR(B24="",I24=""),"",EDATE(I24,$E$5))</f>
        <v/>
      </c>
      <c r="K24" s="27" t="str">
        <f aca="false">IF(B24="","",IF(COUNTIF('Exemple évaluations'!$C$12:$C$33,B24)=0,"",SUMPRODUCT(MAX(('Exemple évaluations'!$C$12:$C$33=B24)*'Exemple évaluations'!$B$12:$B$33))))</f>
        <v/>
      </c>
      <c r="L24" s="28" t="str">
        <f aca="false">IF(B24="","",COUNTIFS('Exemple évaluations'!$C$12:$C$33,B24,'Exemple évaluations'!$F$12:$F$33,"&gt;0"))</f>
        <v/>
      </c>
      <c r="M24" s="29" t="str">
        <f aca="false">IF(B24="","",IFERROR(AVERAGEIF('Exemple évaluations'!$C$12:$C$33,B24,'Exemple évaluations'!$F$12:$F$33),""))</f>
        <v/>
      </c>
      <c r="N24" s="22" t="str">
        <f aca="false">IF(B24="","",IF(OR(E24="Non",F24="Non"),"Preuve manquante",IF(OR(E24="",F24=""),"Preuves à compléter",IF(I24="","À vérifier",IF(J24&lt;$E$4,"Vérification échue",IF(AND(ISNUMBER(M24),M24&lt;$E$6),"Évaluation à analyser","À jour"))))))</f>
        <v/>
      </c>
    </row>
  </sheetData>
  <mergeCells count="18">
    <mergeCell ref="A3:N3"/>
    <mergeCell ref="A4:D4"/>
    <mergeCell ref="E4:F4"/>
    <mergeCell ref="H4:I4"/>
    <mergeCell ref="A5:D5"/>
    <mergeCell ref="E5:F5"/>
    <mergeCell ref="H5:I5"/>
    <mergeCell ref="A6:D6"/>
    <mergeCell ref="E6:F6"/>
    <mergeCell ref="H6:I6"/>
    <mergeCell ref="H7:I7"/>
    <mergeCell ref="H8:I8"/>
    <mergeCell ref="A9:F9"/>
    <mergeCell ref="H9:I9"/>
    <mergeCell ref="A11:D11"/>
    <mergeCell ref="E11:H11"/>
    <mergeCell ref="I11:J11"/>
    <mergeCell ref="K11:M11"/>
  </mergeCells>
  <conditionalFormatting sqref="N13:N24">
    <cfRule type="expression" priority="2" aboveAverage="0" equalAverage="0" bottom="0" percent="0" rank="0" text="" dxfId="0">
      <formula>$N13="À jour"</formula>
    </cfRule>
    <cfRule type="expression" priority="3" aboveAverage="0" equalAverage="0" bottom="0" percent="0" rank="0" text="" dxfId="2">
      <formula>OR($N13="Vérification échue",$N13="Preuve manquante")</formula>
    </cfRule>
    <cfRule type="expression" priority="4" aboveAverage="0" equalAverage="0" bottom="0" percent="0" rank="0" text="" dxfId="1">
      <formula>OR($N13="À vérifier",$N13="Preuves à compléter",$N13="Évaluation à analyser")</formula>
    </cfRule>
  </conditionalFormatting>
  <conditionalFormatting sqref="E13:F24">
    <cfRule type="expression" priority="5" aboveAverage="0" equalAverage="0" bottom="0" percent="0" rank="0" text="" dxfId="2">
      <formula>E13="Non"</formula>
    </cfRule>
  </conditionalFormatting>
  <conditionalFormatting sqref="J13:J24">
    <cfRule type="expression" priority="6" aboveAverage="0" equalAverage="0" bottom="0" percent="0" rank="0" text="" dxfId="2">
      <formula>AND(ISNUMBER($J13),$J13&lt;$E$4)</formula>
    </cfRule>
  </conditionalFormatting>
  <conditionalFormatting sqref="M13:M24">
    <cfRule type="expression" priority="7" aboveAverage="0" equalAverage="0" bottom="0" percent="0" rank="0" text="" dxfId="1">
      <formula>AND(ISNUMBER($M13),$M13&lt;$E$6)</formula>
    </cfRule>
  </conditionalFormatting>
  <dataValidations count="5">
    <dataValidation allowBlank="true" error="Saisissez une date au format jj/mm/aaaa." errorStyle="stop" errorTitle="Date attendue" operator="greaterThan" showDropDown="false" showErrorMessage="true" showInputMessage="false" sqref="I13:I24" type="date">
      <formula1>36526</formula1>
      <formula2>0</formula2>
    </dataValidation>
    <dataValidation allowBlank="true" error="Saisissez un nombre entier de mois." errorStyle="stop" errorTitle="Valeur attendue" operator="between" showDropDown="false" showErrorMessage="true" showInputMessage="false" sqref="E5" type="whole">
      <formula1>1</formula1>
      <formula2>60</formula2>
    </dataValidation>
    <dataValidation allowBlank="true" error="Saisissez une note entre 1 et 5." errorStyle="stop" errorTitle="Valeur attendue" operator="between" showDropDown="false" showErrorMessage="true" showInputMessage="false" sqref="E6" type="decimal">
      <formula1>1</formula1>
      <formula2>5</formula2>
    </dataValidation>
    <dataValidation allowBlank="true" errorStyle="stop" operator="between" showDropDown="false" showErrorMessage="false" showInputMessage="false" sqref="C13:C24" type="list">
      <formula1>Listes!$A$4:$A$5</formula1>
      <formula2>0</formula2>
    </dataValidation>
    <dataValidation allowBlank="true" errorStyle="stop" operator="between" showDropDown="false" showErrorMessage="false" showInputMessage="false" sqref="E13:F24" type="list">
      <formula1>Listes!$B$4:$B$6</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K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11" topLeftCell="D12" activePane="bottomRight" state="frozen"/>
      <selection pane="topLeft" activeCell="A1" activeCellId="0" sqref="A1"/>
      <selection pane="topRight" activeCell="D1" activeCellId="0" sqref="D1"/>
      <selection pane="bottomLeft" activeCell="A12" activeCellId="0" sqref="A12"/>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2"/>
    <col collapsed="false" customWidth="true" hidden="false" outlineLevel="0" max="3" min="3" style="0" width="22"/>
    <col collapsed="false" customWidth="true" hidden="false" outlineLevel="0" max="4" min="4" style="0" width="30"/>
    <col collapsed="false" customWidth="true" hidden="false" outlineLevel="0" max="5" min="5" style="0" width="24"/>
    <col collapsed="false" customWidth="true" hidden="false" outlineLevel="0" max="6" min="6" style="0" width="9"/>
    <col collapsed="false" customWidth="true" hidden="false" outlineLevel="0" max="8" min="7" style="0" width="38"/>
    <col collapsed="false" customWidth="true" hidden="false" outlineLevel="0" max="9" min="9" style="0" width="12"/>
    <col collapsed="false" customWidth="true" hidden="false" outlineLevel="0" max="10" min="10" style="0" width="10"/>
    <col collapsed="false" customWidth="true" hidden="false" outlineLevel="0" max="11" min="11" style="0" width="18"/>
  </cols>
  <sheetData>
    <row r="1" customFormat="false" ht="21.75" hidden="false" customHeight="true" outlineLevel="0" collapsed="false">
      <c r="A1" s="1" t="s">
        <v>119</v>
      </c>
      <c r="B1" s="2"/>
      <c r="C1" s="2"/>
      <c r="D1" s="2"/>
      <c r="E1" s="2"/>
      <c r="F1" s="2"/>
      <c r="G1" s="2"/>
      <c r="H1" s="2"/>
      <c r="I1" s="2"/>
      <c r="J1" s="2"/>
      <c r="K1" s="2"/>
    </row>
    <row r="2" customFormat="false" ht="25.5" hidden="false" customHeight="true" outlineLevel="0" collapsed="false">
      <c r="A2" s="3" t="s">
        <v>255</v>
      </c>
    </row>
    <row r="3" customFormat="false" ht="16.5" hidden="false" customHeight="true" outlineLevel="0" collapsed="false">
      <c r="A3" s="10" t="s">
        <v>256</v>
      </c>
      <c r="B3" s="10"/>
      <c r="C3" s="10"/>
      <c r="D3" s="10"/>
      <c r="E3" s="10"/>
      <c r="F3" s="10"/>
      <c r="G3" s="10"/>
      <c r="H3" s="10"/>
      <c r="I3" s="10"/>
      <c r="J3" s="10"/>
      <c r="K3" s="10"/>
    </row>
    <row r="4" customFormat="false" ht="19.5" hidden="false" customHeight="true" outlineLevel="0" collapsed="false">
      <c r="A4" s="11" t="s">
        <v>122</v>
      </c>
      <c r="B4" s="11"/>
      <c r="C4" s="11"/>
      <c r="D4" s="11"/>
      <c r="E4" s="27" t="n">
        <f aca="false">'Exemple intervenants'!E4</f>
        <v>46317</v>
      </c>
      <c r="G4" s="11" t="s">
        <v>123</v>
      </c>
      <c r="H4" s="13" t="n">
        <f aca="false">COUNTA(C12:C33)</f>
        <v>10</v>
      </c>
    </row>
    <row r="5" customFormat="false" ht="19.5" hidden="false" customHeight="true" outlineLevel="0" collapsed="false">
      <c r="A5" s="11" t="s">
        <v>124</v>
      </c>
      <c r="B5" s="11"/>
      <c r="C5" s="11"/>
      <c r="D5" s="11"/>
      <c r="E5" s="29" t="n">
        <f aca="false">'Exemple intervenants'!E6</f>
        <v>3.5</v>
      </c>
      <c r="G5" s="11" t="s">
        <v>125</v>
      </c>
      <c r="H5" s="30" t="n">
        <f aca="false">IFERROR(AVERAGE(F12:F33),"")</f>
        <v>3.9</v>
      </c>
    </row>
    <row r="6" customFormat="false" ht="19.5" hidden="false" customHeight="true" outlineLevel="0" collapsed="false">
      <c r="G6" s="11" t="s">
        <v>126</v>
      </c>
      <c r="H6" s="13" t="n">
        <f aca="false">COUNTIFS(F12:F33,"&lt;"&amp;'Exemple intervenants'!$E$6)</f>
        <v>3</v>
      </c>
    </row>
    <row r="7" customFormat="false" ht="19.5" hidden="false" customHeight="true" outlineLevel="0" collapsed="false">
      <c r="G7" s="11" t="s">
        <v>127</v>
      </c>
      <c r="H7" s="13" t="n">
        <f aca="false">COUNTIF(K12:K33,"Action à décider")</f>
        <v>1</v>
      </c>
    </row>
    <row r="8" customFormat="false" ht="19.5" hidden="false" customHeight="true" outlineLevel="0" collapsed="false">
      <c r="G8" s="11" t="s">
        <v>128</v>
      </c>
      <c r="H8" s="13" t="n">
        <f aca="false">COUNTIF(K12:K33,"Action en retard")</f>
        <v>1</v>
      </c>
    </row>
    <row r="9" customFormat="false" ht="31.5" hidden="false" customHeight="true" outlineLevel="0" collapsed="false">
      <c r="A9" s="15" t="s">
        <v>129</v>
      </c>
      <c r="B9" s="15"/>
      <c r="C9" s="15"/>
      <c r="D9" s="15"/>
      <c r="E9" s="15"/>
      <c r="F9" s="15"/>
      <c r="G9" s="15"/>
      <c r="H9" s="15"/>
      <c r="I9" s="15"/>
      <c r="J9" s="15"/>
      <c r="K9" s="15"/>
    </row>
    <row r="10" customFormat="false" ht="19.5" hidden="false" customHeight="true" outlineLevel="0" collapsed="false">
      <c r="A10" s="16" t="s">
        <v>130</v>
      </c>
      <c r="B10" s="16"/>
      <c r="C10" s="16"/>
      <c r="D10" s="16"/>
      <c r="E10" s="16"/>
      <c r="F10" s="17" t="s">
        <v>131</v>
      </c>
      <c r="G10" s="17"/>
      <c r="H10" s="16" t="s">
        <v>132</v>
      </c>
      <c r="I10" s="16"/>
      <c r="J10" s="16"/>
      <c r="K10" s="17" t="s">
        <v>133</v>
      </c>
    </row>
    <row r="11" customFormat="false" ht="33.75" hidden="false" customHeight="true" outlineLevel="0" collapsed="false">
      <c r="A11" s="18" t="s">
        <v>45</v>
      </c>
      <c r="B11" s="18" t="s">
        <v>134</v>
      </c>
      <c r="C11" s="18" t="s">
        <v>135</v>
      </c>
      <c r="D11" s="18" t="s">
        <v>136</v>
      </c>
      <c r="E11" s="18" t="s">
        <v>137</v>
      </c>
      <c r="F11" s="18" t="s">
        <v>138</v>
      </c>
      <c r="G11" s="18" t="s">
        <v>139</v>
      </c>
      <c r="H11" s="18" t="s">
        <v>140</v>
      </c>
      <c r="I11" s="18" t="s">
        <v>141</v>
      </c>
      <c r="J11" s="18" t="s">
        <v>142</v>
      </c>
      <c r="K11" s="18" t="s">
        <v>143</v>
      </c>
    </row>
    <row r="12" customFormat="false" ht="30.75" hidden="false" customHeight="true" outlineLevel="0" collapsed="false">
      <c r="A12" s="19" t="s">
        <v>144</v>
      </c>
      <c r="B12" s="26" t="n">
        <v>46063</v>
      </c>
      <c r="C12" s="20" t="s">
        <v>234</v>
      </c>
      <c r="D12" s="20" t="s">
        <v>257</v>
      </c>
      <c r="E12" s="20" t="s">
        <v>258</v>
      </c>
      <c r="F12" s="31" t="n">
        <v>4.5</v>
      </c>
      <c r="G12" s="20" t="s">
        <v>259</v>
      </c>
      <c r="H12" s="20"/>
      <c r="I12" s="26"/>
      <c r="J12" s="21"/>
      <c r="K12" s="22" t="str">
        <f aca="false">IF(C12="","",IF(F12="","Note à saisir",IF(AND(F12&lt;'Exemple intervenants'!$E$6,H12=""),"Action à décider",IF(AND(H12&lt;&gt;"",J12&lt;&gt;"Oui",I12&lt;&gt;"",I12&lt;'Exemple intervenants'!$E$4),"Action en retard",IF(AND(H12&lt;&gt;"",J12&lt;&gt;"Oui"),"Action en cours","")))))</f>
        <v/>
      </c>
    </row>
    <row r="13" customFormat="false" ht="18" hidden="false" customHeight="true" outlineLevel="0" collapsed="false">
      <c r="A13" s="19" t="s">
        <v>145</v>
      </c>
      <c r="B13" s="26" t="n">
        <v>46105</v>
      </c>
      <c r="C13" s="20" t="s">
        <v>234</v>
      </c>
      <c r="D13" s="20" t="s">
        <v>260</v>
      </c>
      <c r="E13" s="20" t="s">
        <v>258</v>
      </c>
      <c r="F13" s="31" t="n">
        <v>4.6</v>
      </c>
      <c r="G13" s="20"/>
      <c r="H13" s="20"/>
      <c r="I13" s="26"/>
      <c r="J13" s="21"/>
      <c r="K13" s="22" t="str">
        <f aca="false">IF(C13="","",IF(F13="","Note à saisir",IF(AND(F13&lt;'Exemple intervenants'!$E$6,H13=""),"Action à décider",IF(AND(H13&lt;&gt;"",J13&lt;&gt;"Oui",I13&lt;&gt;"",I13&lt;'Exemple intervenants'!$E$4),"Action en retard",IF(AND(H13&lt;&gt;"",J13&lt;&gt;"Oui"),"Action en cours","")))))</f>
        <v/>
      </c>
    </row>
    <row r="14" customFormat="false" ht="18" hidden="false" customHeight="true" outlineLevel="0" collapsed="false">
      <c r="A14" s="19" t="s">
        <v>146</v>
      </c>
      <c r="B14" s="26" t="n">
        <v>46283</v>
      </c>
      <c r="C14" s="20" t="s">
        <v>234</v>
      </c>
      <c r="D14" s="20" t="s">
        <v>261</v>
      </c>
      <c r="E14" s="20" t="s">
        <v>258</v>
      </c>
      <c r="F14" s="31" t="n">
        <v>4.2</v>
      </c>
      <c r="G14" s="20" t="s">
        <v>262</v>
      </c>
      <c r="H14" s="20"/>
      <c r="I14" s="26"/>
      <c r="J14" s="21"/>
      <c r="K14" s="22" t="str">
        <f aca="false">IF(C14="","",IF(F14="","Note à saisir",IF(AND(F14&lt;'Exemple intervenants'!$E$6,H14=""),"Action à décider",IF(AND(H14&lt;&gt;"",J14&lt;&gt;"Oui",I14&lt;&gt;"",I14&lt;'Exemple intervenants'!$E$4),"Action en retard",IF(AND(H14&lt;&gt;"",J14&lt;&gt;"Oui"),"Action en cours","")))))</f>
        <v/>
      </c>
    </row>
    <row r="15" customFormat="false" ht="18" hidden="false" customHeight="true" outlineLevel="0" collapsed="false">
      <c r="A15" s="19" t="s">
        <v>147</v>
      </c>
      <c r="B15" s="26" t="n">
        <v>46154</v>
      </c>
      <c r="C15" s="20" t="s">
        <v>240</v>
      </c>
      <c r="D15" s="20" t="s">
        <v>263</v>
      </c>
      <c r="E15" s="20" t="s">
        <v>258</v>
      </c>
      <c r="F15" s="31" t="n">
        <v>3</v>
      </c>
      <c r="G15" s="20" t="s">
        <v>264</v>
      </c>
      <c r="H15" s="20" t="s">
        <v>265</v>
      </c>
      <c r="I15" s="26" t="n">
        <v>46203</v>
      </c>
      <c r="J15" s="21" t="s">
        <v>237</v>
      </c>
      <c r="K15" s="22" t="str">
        <f aca="false">IF(C15="","",IF(F15="","Note à saisir",IF(AND(F15&lt;'Exemple intervenants'!$E$6,H15=""),"Action à décider",IF(AND(H15&lt;&gt;"",J15&lt;&gt;"Oui",I15&lt;&gt;"",I15&lt;'Exemple intervenants'!$E$4),"Action en retard",IF(AND(H15&lt;&gt;"",J15&lt;&gt;"Oui"),"Action en cours","")))))</f>
        <v/>
      </c>
    </row>
    <row r="16" customFormat="false" ht="18" hidden="false" customHeight="true" outlineLevel="0" collapsed="false">
      <c r="A16" s="19" t="s">
        <v>148</v>
      </c>
      <c r="B16" s="26" t="n">
        <v>46281</v>
      </c>
      <c r="C16" s="20" t="s">
        <v>240</v>
      </c>
      <c r="D16" s="20" t="s">
        <v>266</v>
      </c>
      <c r="E16" s="20" t="s">
        <v>258</v>
      </c>
      <c r="F16" s="31" t="n">
        <v>3.4</v>
      </c>
      <c r="G16" s="20" t="s">
        <v>267</v>
      </c>
      <c r="H16" s="20"/>
      <c r="I16" s="26"/>
      <c r="J16" s="21"/>
      <c r="K16" s="22" t="str">
        <f aca="false">IF(C16="","",IF(F16="","Note à saisir",IF(AND(F16&lt;'Exemple intervenants'!$E$6,H16=""),"Action à décider",IF(AND(H16&lt;&gt;"",J16&lt;&gt;"Oui",I16&lt;&gt;"",I16&lt;'Exemple intervenants'!$E$4),"Action en retard",IF(AND(H16&lt;&gt;"",J16&lt;&gt;"Oui"),"Action en cours","")))))</f>
        <v>Action à décider</v>
      </c>
    </row>
    <row r="17" customFormat="false" ht="30.75" hidden="false" customHeight="true" outlineLevel="0" collapsed="false">
      <c r="A17" s="19" t="s">
        <v>149</v>
      </c>
      <c r="B17" s="26" t="n">
        <v>46301</v>
      </c>
      <c r="C17" s="20" t="s">
        <v>240</v>
      </c>
      <c r="D17" s="20" t="s">
        <v>263</v>
      </c>
      <c r="E17" s="20" t="s">
        <v>239</v>
      </c>
      <c r="F17" s="31" t="n">
        <v>3.1</v>
      </c>
      <c r="G17" s="20" t="s">
        <v>268</v>
      </c>
      <c r="H17" s="20" t="s">
        <v>269</v>
      </c>
      <c r="I17" s="26" t="n">
        <v>46325</v>
      </c>
      <c r="J17" s="21" t="s">
        <v>251</v>
      </c>
      <c r="K17" s="22" t="str">
        <f aca="false">IF(C17="","",IF(F17="","Note à saisir",IF(AND(F17&lt;'Exemple intervenants'!$E$6,H17=""),"Action à décider",IF(AND(H17&lt;&gt;"",J17&lt;&gt;"Oui",I17&lt;&gt;"",I17&lt;'Exemple intervenants'!$E$4),"Action en retard",IF(AND(H17&lt;&gt;"",J17&lt;&gt;"Oui"),"Action en cours","")))))</f>
        <v>Action en cours</v>
      </c>
    </row>
    <row r="18" customFormat="false" ht="30.75" hidden="false" customHeight="true" outlineLevel="0" collapsed="false">
      <c r="A18" s="19" t="s">
        <v>150</v>
      </c>
      <c r="B18" s="26" t="n">
        <v>46119</v>
      </c>
      <c r="C18" s="20" t="s">
        <v>243</v>
      </c>
      <c r="D18" s="20" t="s">
        <v>270</v>
      </c>
      <c r="E18" s="20" t="s">
        <v>271</v>
      </c>
      <c r="F18" s="31" t="n">
        <v>4.3</v>
      </c>
      <c r="G18" s="20" t="s">
        <v>272</v>
      </c>
      <c r="H18" s="20"/>
      <c r="I18" s="26"/>
      <c r="J18" s="21"/>
      <c r="K18" s="22" t="str">
        <f aca="false">IF(C18="","",IF(F18="","Note à saisir",IF(AND(F18&lt;'Exemple intervenants'!$E$6,H18=""),"Action à décider",IF(AND(H18&lt;&gt;"",J18&lt;&gt;"Oui",I18&lt;&gt;"",I18&lt;'Exemple intervenants'!$E$4),"Action en retard",IF(AND(H18&lt;&gt;"",J18&lt;&gt;"Oui"),"Action en cours","")))))</f>
        <v/>
      </c>
    </row>
    <row r="19" customFormat="false" ht="30.75" hidden="false" customHeight="true" outlineLevel="0" collapsed="false">
      <c r="A19" s="19" t="s">
        <v>151</v>
      </c>
      <c r="B19" s="26" t="n">
        <v>46286</v>
      </c>
      <c r="C19" s="20" t="s">
        <v>243</v>
      </c>
      <c r="D19" s="20" t="s">
        <v>270</v>
      </c>
      <c r="E19" s="20" t="s">
        <v>258</v>
      </c>
      <c r="F19" s="31" t="n">
        <v>4</v>
      </c>
      <c r="G19" s="20"/>
      <c r="H19" s="20"/>
      <c r="I19" s="26"/>
      <c r="J19" s="21"/>
      <c r="K19" s="22" t="str">
        <f aca="false">IF(C19="","",IF(F19="","Note à saisir",IF(AND(F19&lt;'Exemple intervenants'!$E$6,H19=""),"Action à décider",IF(AND(H19&lt;&gt;"",J19&lt;&gt;"Oui",I19&lt;&gt;"",I19&lt;'Exemple intervenants'!$E$4),"Action en retard",IF(AND(H19&lt;&gt;"",J19&lt;&gt;"Oui"),"Action en cours","")))))</f>
        <v/>
      </c>
    </row>
    <row r="20" customFormat="false" ht="18" hidden="false" customHeight="true" outlineLevel="0" collapsed="false">
      <c r="A20" s="19" t="s">
        <v>152</v>
      </c>
      <c r="B20" s="26" t="n">
        <v>46175</v>
      </c>
      <c r="C20" s="20" t="s">
        <v>245</v>
      </c>
      <c r="D20" s="20" t="s">
        <v>273</v>
      </c>
      <c r="E20" s="20" t="s">
        <v>258</v>
      </c>
      <c r="F20" s="31" t="n">
        <v>4.1</v>
      </c>
      <c r="G20" s="20"/>
      <c r="H20" s="20"/>
      <c r="I20" s="26"/>
      <c r="J20" s="21"/>
      <c r="K20" s="22" t="str">
        <f aca="false">IF(C20="","",IF(F20="","Note à saisir",IF(AND(F20&lt;'Exemple intervenants'!$E$6,H20=""),"Action à décider",IF(AND(H20&lt;&gt;"",J20&lt;&gt;"Oui",I20&lt;&gt;"",I20&lt;'Exemple intervenants'!$E$4),"Action en retard",IF(AND(H20&lt;&gt;"",J20&lt;&gt;"Oui"),"Action en cours","")))))</f>
        <v/>
      </c>
    </row>
    <row r="21" customFormat="false" ht="30.75" hidden="false" customHeight="true" outlineLevel="0" collapsed="false">
      <c r="A21" s="19" t="s">
        <v>153</v>
      </c>
      <c r="B21" s="26" t="n">
        <v>46267</v>
      </c>
      <c r="C21" s="20" t="s">
        <v>249</v>
      </c>
      <c r="D21" s="20" t="s">
        <v>274</v>
      </c>
      <c r="E21" s="20" t="s">
        <v>258</v>
      </c>
      <c r="F21" s="31" t="n">
        <v>3.8</v>
      </c>
      <c r="G21" s="20" t="s">
        <v>275</v>
      </c>
      <c r="H21" s="20" t="s">
        <v>276</v>
      </c>
      <c r="I21" s="26" t="n">
        <v>46295</v>
      </c>
      <c r="J21" s="21" t="s">
        <v>251</v>
      </c>
      <c r="K21" s="22" t="str">
        <f aca="false">IF(C21="","",IF(F21="","Note à saisir",IF(AND(F21&lt;'Exemple intervenants'!$E$6,H21=""),"Action à décider",IF(AND(H21&lt;&gt;"",J21&lt;&gt;"Oui",I21&lt;&gt;"",I21&lt;'Exemple intervenants'!$E$4),"Action en retard",IF(AND(H21&lt;&gt;"",J21&lt;&gt;"Oui"),"Action en cours","")))))</f>
        <v>Action en retard</v>
      </c>
    </row>
    <row r="22" customFormat="false" ht="24" hidden="false" customHeight="true" outlineLevel="0" collapsed="false">
      <c r="A22" s="19" t="s">
        <v>154</v>
      </c>
      <c r="B22" s="26"/>
      <c r="C22" s="20"/>
      <c r="D22" s="20"/>
      <c r="E22" s="20"/>
      <c r="F22" s="31"/>
      <c r="G22" s="20"/>
      <c r="H22" s="20"/>
      <c r="I22" s="26"/>
      <c r="J22" s="21"/>
      <c r="K22" s="22" t="str">
        <f aca="false">IF(C22="","",IF(F22="","Note à saisir",IF(AND(F22&lt;'Exemple intervenants'!$E$6,H22=""),"Action à décider",IF(AND(H22&lt;&gt;"",J22&lt;&gt;"Oui",I22&lt;&gt;"",I22&lt;'Exemple intervenants'!$E$4),"Action en retard",IF(AND(H22&lt;&gt;"",J22&lt;&gt;"Oui"),"Action en cours","")))))</f>
        <v/>
      </c>
    </row>
    <row r="23" customFormat="false" ht="24" hidden="false" customHeight="true" outlineLevel="0" collapsed="false">
      <c r="A23" s="19" t="s">
        <v>155</v>
      </c>
      <c r="B23" s="26"/>
      <c r="C23" s="20"/>
      <c r="D23" s="20"/>
      <c r="E23" s="20"/>
      <c r="F23" s="31"/>
      <c r="G23" s="20"/>
      <c r="H23" s="20"/>
      <c r="I23" s="26"/>
      <c r="J23" s="21"/>
      <c r="K23" s="22" t="str">
        <f aca="false">IF(C23="","",IF(F23="","Note à saisir",IF(AND(F23&lt;'Exemple intervenants'!$E$6,H23=""),"Action à décider",IF(AND(H23&lt;&gt;"",J23&lt;&gt;"Oui",I23&lt;&gt;"",I23&lt;'Exemple intervenants'!$E$4),"Action en retard",IF(AND(H23&lt;&gt;"",J23&lt;&gt;"Oui"),"Action en cours","")))))</f>
        <v/>
      </c>
    </row>
    <row r="24" customFormat="false" ht="24" hidden="false" customHeight="true" outlineLevel="0" collapsed="false">
      <c r="A24" s="19" t="s">
        <v>156</v>
      </c>
      <c r="B24" s="26"/>
      <c r="C24" s="20"/>
      <c r="D24" s="20"/>
      <c r="E24" s="20"/>
      <c r="F24" s="31"/>
      <c r="G24" s="20"/>
      <c r="H24" s="20"/>
      <c r="I24" s="26"/>
      <c r="J24" s="21"/>
      <c r="K24" s="22" t="str">
        <f aca="false">IF(C24="","",IF(F24="","Note à saisir",IF(AND(F24&lt;'Exemple intervenants'!$E$6,H24=""),"Action à décider",IF(AND(H24&lt;&gt;"",J24&lt;&gt;"Oui",I24&lt;&gt;"",I24&lt;'Exemple intervenants'!$E$4),"Action en retard",IF(AND(H24&lt;&gt;"",J24&lt;&gt;"Oui"),"Action en cours","")))))</f>
        <v/>
      </c>
    </row>
    <row r="25" customFormat="false" ht="24" hidden="false" customHeight="true" outlineLevel="0" collapsed="false">
      <c r="A25" s="19" t="s">
        <v>157</v>
      </c>
      <c r="B25" s="26"/>
      <c r="C25" s="20"/>
      <c r="D25" s="20"/>
      <c r="E25" s="20"/>
      <c r="F25" s="31"/>
      <c r="G25" s="20"/>
      <c r="H25" s="20"/>
      <c r="I25" s="26"/>
      <c r="J25" s="21"/>
      <c r="K25" s="22" t="str">
        <f aca="false">IF(C25="","",IF(F25="","Note à saisir",IF(AND(F25&lt;'Exemple intervenants'!$E$6,H25=""),"Action à décider",IF(AND(H25&lt;&gt;"",J25&lt;&gt;"Oui",I25&lt;&gt;"",I25&lt;'Exemple intervenants'!$E$4),"Action en retard",IF(AND(H25&lt;&gt;"",J25&lt;&gt;"Oui"),"Action en cours","")))))</f>
        <v/>
      </c>
    </row>
    <row r="26" customFormat="false" ht="24" hidden="false" customHeight="true" outlineLevel="0" collapsed="false">
      <c r="A26" s="19" t="s">
        <v>158</v>
      </c>
      <c r="B26" s="26"/>
      <c r="C26" s="20"/>
      <c r="D26" s="20"/>
      <c r="E26" s="20"/>
      <c r="F26" s="31"/>
      <c r="G26" s="20"/>
      <c r="H26" s="20"/>
      <c r="I26" s="26"/>
      <c r="J26" s="21"/>
      <c r="K26" s="22" t="str">
        <f aca="false">IF(C26="","",IF(F26="","Note à saisir",IF(AND(F26&lt;'Exemple intervenants'!$E$6,H26=""),"Action à décider",IF(AND(H26&lt;&gt;"",J26&lt;&gt;"Oui",I26&lt;&gt;"",I26&lt;'Exemple intervenants'!$E$4),"Action en retard",IF(AND(H26&lt;&gt;"",J26&lt;&gt;"Oui"),"Action en cours","")))))</f>
        <v/>
      </c>
    </row>
    <row r="27" customFormat="false" ht="24" hidden="false" customHeight="true" outlineLevel="0" collapsed="false">
      <c r="A27" s="19" t="s">
        <v>159</v>
      </c>
      <c r="B27" s="26"/>
      <c r="C27" s="20"/>
      <c r="D27" s="20"/>
      <c r="E27" s="20"/>
      <c r="F27" s="31"/>
      <c r="G27" s="20"/>
      <c r="H27" s="20"/>
      <c r="I27" s="26"/>
      <c r="J27" s="21"/>
      <c r="K27" s="22" t="str">
        <f aca="false">IF(C27="","",IF(F27="","Note à saisir",IF(AND(F27&lt;'Exemple intervenants'!$E$6,H27=""),"Action à décider",IF(AND(H27&lt;&gt;"",J27&lt;&gt;"Oui",I27&lt;&gt;"",I27&lt;'Exemple intervenants'!$E$4),"Action en retard",IF(AND(H27&lt;&gt;"",J27&lt;&gt;"Oui"),"Action en cours","")))))</f>
        <v/>
      </c>
    </row>
    <row r="28" customFormat="false" ht="24" hidden="false" customHeight="true" outlineLevel="0" collapsed="false">
      <c r="A28" s="19" t="s">
        <v>160</v>
      </c>
      <c r="B28" s="26"/>
      <c r="C28" s="20"/>
      <c r="D28" s="20"/>
      <c r="E28" s="20"/>
      <c r="F28" s="31"/>
      <c r="G28" s="20"/>
      <c r="H28" s="20"/>
      <c r="I28" s="26"/>
      <c r="J28" s="21"/>
      <c r="K28" s="22" t="str">
        <f aca="false">IF(C28="","",IF(F28="","Note à saisir",IF(AND(F28&lt;'Exemple intervenants'!$E$6,H28=""),"Action à décider",IF(AND(H28&lt;&gt;"",J28&lt;&gt;"Oui",I28&lt;&gt;"",I28&lt;'Exemple intervenants'!$E$4),"Action en retard",IF(AND(H28&lt;&gt;"",J28&lt;&gt;"Oui"),"Action en cours","")))))</f>
        <v/>
      </c>
    </row>
    <row r="29" customFormat="false" ht="24" hidden="false" customHeight="true" outlineLevel="0" collapsed="false">
      <c r="A29" s="19" t="s">
        <v>161</v>
      </c>
      <c r="B29" s="26"/>
      <c r="C29" s="20"/>
      <c r="D29" s="20"/>
      <c r="E29" s="20"/>
      <c r="F29" s="31"/>
      <c r="G29" s="20"/>
      <c r="H29" s="20"/>
      <c r="I29" s="26"/>
      <c r="J29" s="21"/>
      <c r="K29" s="22" t="str">
        <f aca="false">IF(C29="","",IF(F29="","Note à saisir",IF(AND(F29&lt;'Exemple intervenants'!$E$6,H29=""),"Action à décider",IF(AND(H29&lt;&gt;"",J29&lt;&gt;"Oui",I29&lt;&gt;"",I29&lt;'Exemple intervenants'!$E$4),"Action en retard",IF(AND(H29&lt;&gt;"",J29&lt;&gt;"Oui"),"Action en cours","")))))</f>
        <v/>
      </c>
    </row>
    <row r="30" customFormat="false" ht="24" hidden="false" customHeight="true" outlineLevel="0" collapsed="false">
      <c r="A30" s="19" t="s">
        <v>162</v>
      </c>
      <c r="B30" s="26"/>
      <c r="C30" s="20"/>
      <c r="D30" s="20"/>
      <c r="E30" s="20"/>
      <c r="F30" s="31"/>
      <c r="G30" s="20"/>
      <c r="H30" s="20"/>
      <c r="I30" s="26"/>
      <c r="J30" s="21"/>
      <c r="K30" s="22" t="str">
        <f aca="false">IF(C30="","",IF(F30="","Note à saisir",IF(AND(F30&lt;'Exemple intervenants'!$E$6,H30=""),"Action à décider",IF(AND(H30&lt;&gt;"",J30&lt;&gt;"Oui",I30&lt;&gt;"",I30&lt;'Exemple intervenants'!$E$4),"Action en retard",IF(AND(H30&lt;&gt;"",J30&lt;&gt;"Oui"),"Action en cours","")))))</f>
        <v/>
      </c>
    </row>
    <row r="31" customFormat="false" ht="24" hidden="false" customHeight="true" outlineLevel="0" collapsed="false">
      <c r="A31" s="19" t="s">
        <v>163</v>
      </c>
      <c r="B31" s="26"/>
      <c r="C31" s="20"/>
      <c r="D31" s="20"/>
      <c r="E31" s="20"/>
      <c r="F31" s="31"/>
      <c r="G31" s="20"/>
      <c r="H31" s="20"/>
      <c r="I31" s="26"/>
      <c r="J31" s="21"/>
      <c r="K31" s="22" t="str">
        <f aca="false">IF(C31="","",IF(F31="","Note à saisir",IF(AND(F31&lt;'Exemple intervenants'!$E$6,H31=""),"Action à décider",IF(AND(H31&lt;&gt;"",J31&lt;&gt;"Oui",I31&lt;&gt;"",I31&lt;'Exemple intervenants'!$E$4),"Action en retard",IF(AND(H31&lt;&gt;"",J31&lt;&gt;"Oui"),"Action en cours","")))))</f>
        <v/>
      </c>
    </row>
    <row r="32" customFormat="false" ht="24" hidden="false" customHeight="true" outlineLevel="0" collapsed="false">
      <c r="A32" s="19" t="s">
        <v>164</v>
      </c>
      <c r="B32" s="26"/>
      <c r="C32" s="20"/>
      <c r="D32" s="20"/>
      <c r="E32" s="20"/>
      <c r="F32" s="31"/>
      <c r="G32" s="20"/>
      <c r="H32" s="20"/>
      <c r="I32" s="26"/>
      <c r="J32" s="21"/>
      <c r="K32" s="22" t="str">
        <f aca="false">IF(C32="","",IF(F32="","Note à saisir",IF(AND(F32&lt;'Exemple intervenants'!$E$6,H32=""),"Action à décider",IF(AND(H32&lt;&gt;"",J32&lt;&gt;"Oui",I32&lt;&gt;"",I32&lt;'Exemple intervenants'!$E$4),"Action en retard",IF(AND(H32&lt;&gt;"",J32&lt;&gt;"Oui"),"Action en cours","")))))</f>
        <v/>
      </c>
    </row>
    <row r="33" customFormat="false" ht="24" hidden="false" customHeight="true" outlineLevel="0" collapsed="false">
      <c r="A33" s="19" t="s">
        <v>165</v>
      </c>
      <c r="B33" s="26"/>
      <c r="C33" s="20"/>
      <c r="D33" s="20"/>
      <c r="E33" s="20"/>
      <c r="F33" s="31"/>
      <c r="G33" s="20"/>
      <c r="H33" s="20"/>
      <c r="I33" s="26"/>
      <c r="J33" s="21"/>
      <c r="K33" s="22" t="str">
        <f aca="false">IF(C33="","",IF(F33="","Note à saisir",IF(AND(F33&lt;'Exemple intervenants'!$E$6,H33=""),"Action à décider",IF(AND(H33&lt;&gt;"",J33&lt;&gt;"Oui",I33&lt;&gt;"",I33&lt;'Exemple intervenants'!$E$4),"Action en retard",IF(AND(H33&lt;&gt;"",J33&lt;&gt;"Oui"),"Action en cours","")))))</f>
        <v/>
      </c>
    </row>
  </sheetData>
  <mergeCells count="7">
    <mergeCell ref="A3:K3"/>
    <mergeCell ref="A4:D4"/>
    <mergeCell ref="A5:D5"/>
    <mergeCell ref="A9:K9"/>
    <mergeCell ref="A10:E10"/>
    <mergeCell ref="F10:G10"/>
    <mergeCell ref="H10:J10"/>
  </mergeCells>
  <conditionalFormatting sqref="F12:F33">
    <cfRule type="expression" priority="2" aboveAverage="0" equalAverage="0" bottom="0" percent="0" rank="0" text="" dxfId="1">
      <formula>AND(ISNUMBER($F12),$F12&lt;'Exemple intervenants'!$E$6)</formula>
    </cfRule>
  </conditionalFormatting>
  <conditionalFormatting sqref="K12:K33">
    <cfRule type="expression" priority="3" aboveAverage="0" equalAverage="0" bottom="0" percent="0" rank="0" text="" dxfId="2">
      <formula>OR($K12="Action en retard",$K12="Action à décider")</formula>
    </cfRule>
    <cfRule type="expression" priority="4" aboveAverage="0" equalAverage="0" bottom="0" percent="0" rank="0" text="" dxfId="1">
      <formula>OR($K12="Action en cours",$K12="Note à saisir")</formula>
    </cfRule>
  </conditionalFormatting>
  <dataValidations count="5">
    <dataValidation allowBlank="true" error="Saisissez une date au format jj/mm/aaaa." errorStyle="stop" errorTitle="Date attendue" operator="greaterThan" showDropDown="false" showErrorMessage="true" showInputMessage="false" sqref="B12:B33 I12:I33" type="date">
      <formula1>36526</formula1>
      <formula2>0</formula2>
    </dataValidation>
    <dataValidation allowBlank="true" error="Saisissez une note entre 1 et 5." errorStyle="stop" errorTitle="Valeur attendue" operator="between" showDropDown="false" showErrorMessage="true" showInputMessage="false" sqref="F12:F33" type="decimal">
      <formula1>1</formula1>
      <formula2>5</formula2>
    </dataValidation>
    <dataValidation allowBlank="true" errorStyle="stop" operator="between" showDropDown="false" showErrorMessage="false" showInputMessage="false" sqref="C12:C33" type="list">
      <formula1>'Exemple intervenants'!$B$13:$B$24</formula1>
      <formula2>0</formula2>
    </dataValidation>
    <dataValidation allowBlank="true" errorStyle="stop" operator="between" showDropDown="false" showErrorMessage="false" showInputMessage="false" sqref="E12:E33" type="list">
      <formula1>Listes!$D$4:$D$9</formula1>
      <formula2>0</formula2>
    </dataValidation>
    <dataValidation allowBlank="true" errorStyle="stop" operator="between" showDropDown="false" showErrorMessage="false" showInputMessage="false" sqref="J12:J33" type="list">
      <formula1>Listes!$C$4:$C$5</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M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2" topLeftCell="C13" activePane="bottomRight" state="frozen"/>
      <selection pane="topLeft" activeCell="A1" activeCellId="0" sqref="A1"/>
      <selection pane="topRight" activeCell="C1" activeCellId="0" sqref="C1"/>
      <selection pane="bottomLeft" activeCell="A13" activeCellId="0" sqref="A13"/>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8"/>
    <col collapsed="false" customWidth="true" hidden="false" outlineLevel="0" max="3" min="3" style="0" width="30"/>
    <col collapsed="false" customWidth="true" hidden="false" outlineLevel="0" max="4" min="4" style="0" width="26"/>
    <col collapsed="false" customWidth="true" hidden="false" outlineLevel="0" max="5" min="5" style="0" width="34"/>
    <col collapsed="false" customWidth="true" hidden="false" outlineLevel="0" max="6" min="6" style="0" width="22"/>
    <col collapsed="false" customWidth="true" hidden="false" outlineLevel="0" max="7" min="7" style="0" width="9"/>
    <col collapsed="false" customWidth="true" hidden="false" outlineLevel="0" max="9" min="8" style="0" width="12"/>
    <col collapsed="false" customWidth="true" hidden="false" outlineLevel="0" max="10" min="10" style="0" width="10"/>
    <col collapsed="false" customWidth="true" hidden="false" outlineLevel="0" max="11" min="11" style="0" width="16"/>
    <col collapsed="false" customWidth="true" hidden="false" outlineLevel="0" max="13" min="12" style="0" width="24"/>
  </cols>
  <sheetData>
    <row r="1" customFormat="false" ht="21.75" hidden="false" customHeight="true" outlineLevel="0" collapsed="false">
      <c r="A1" s="1" t="s">
        <v>166</v>
      </c>
      <c r="B1" s="2"/>
      <c r="C1" s="2"/>
      <c r="D1" s="2"/>
      <c r="E1" s="2"/>
      <c r="F1" s="2"/>
      <c r="G1" s="2"/>
      <c r="H1" s="2"/>
      <c r="I1" s="2"/>
      <c r="J1" s="2"/>
      <c r="K1" s="2"/>
      <c r="L1" s="2"/>
      <c r="M1" s="2"/>
    </row>
    <row r="2" customFormat="false" ht="25.5" hidden="false" customHeight="true" outlineLevel="0" collapsed="false">
      <c r="A2" s="3" t="s">
        <v>277</v>
      </c>
    </row>
    <row r="3" customFormat="false" ht="30" hidden="false" customHeight="true" outlineLevel="0" collapsed="false">
      <c r="A3" s="10" t="s">
        <v>278</v>
      </c>
      <c r="B3" s="10"/>
      <c r="C3" s="10"/>
      <c r="D3" s="10"/>
      <c r="E3" s="10"/>
      <c r="F3" s="10"/>
      <c r="G3" s="10"/>
      <c r="H3" s="10"/>
      <c r="I3" s="10"/>
      <c r="J3" s="10"/>
      <c r="K3" s="10"/>
      <c r="L3" s="10"/>
      <c r="M3" s="10"/>
    </row>
    <row r="4" customFormat="false" ht="19.5" hidden="false" customHeight="true" outlineLevel="0" collapsed="false">
      <c r="A4" s="11" t="s">
        <v>122</v>
      </c>
      <c r="B4" s="11"/>
      <c r="C4" s="11"/>
      <c r="D4" s="27" t="n">
        <f aca="false">'Exemple intervenants'!E4</f>
        <v>46317</v>
      </c>
      <c r="E4" s="11" t="s">
        <v>169</v>
      </c>
      <c r="F4" s="11"/>
      <c r="G4" s="13" t="n">
        <f aca="false">COUNTA(B13:B32)</f>
        <v>8</v>
      </c>
      <c r="H4" s="13"/>
    </row>
    <row r="5" customFormat="false" ht="19.5" hidden="false" customHeight="true" outlineLevel="0" collapsed="false">
      <c r="E5" s="11" t="s">
        <v>170</v>
      </c>
      <c r="F5" s="11"/>
      <c r="G5" s="13" t="n">
        <f aca="false">COUNTIF(M13:M32,"Réalisée*")</f>
        <v>2</v>
      </c>
      <c r="H5" s="13"/>
    </row>
    <row r="6" customFormat="false" ht="19.5" hidden="false" customHeight="true" outlineLevel="0" collapsed="false">
      <c r="E6" s="11" t="s">
        <v>171</v>
      </c>
      <c r="F6" s="11"/>
      <c r="G6" s="13" t="n">
        <f aca="false">COUNTIF(M13:M32,"En retard")</f>
        <v>1</v>
      </c>
      <c r="H6" s="13"/>
    </row>
    <row r="7" customFormat="false" ht="19.5" hidden="false" customHeight="true" outlineLevel="0" collapsed="false">
      <c r="E7" s="11" t="s">
        <v>172</v>
      </c>
      <c r="F7" s="11"/>
      <c r="G7" s="13" t="n">
        <f aca="false">COUNTIF(M13:M32,"À planifier")</f>
        <v>1</v>
      </c>
      <c r="H7" s="13"/>
    </row>
    <row r="8" customFormat="false" ht="19.5" hidden="false" customHeight="true" outlineLevel="0" collapsed="false">
      <c r="E8" s="11" t="s">
        <v>173</v>
      </c>
      <c r="F8" s="11"/>
      <c r="G8" s="32" t="n">
        <f aca="false">SUM(G13:G32)</f>
        <v>101</v>
      </c>
      <c r="H8" s="32"/>
    </row>
    <row r="9" customFormat="false" ht="19.5" hidden="false" customHeight="true" outlineLevel="0" collapsed="false">
      <c r="E9" s="11" t="s">
        <v>174</v>
      </c>
      <c r="F9" s="11"/>
      <c r="G9" s="32" t="n">
        <f aca="false">SUM(J13:J32)</f>
        <v>21</v>
      </c>
      <c r="H9" s="32"/>
    </row>
    <row r="10" customFormat="false" ht="31.5" hidden="false" customHeight="true" outlineLevel="0" collapsed="false">
      <c r="A10" s="15" t="s">
        <v>175</v>
      </c>
      <c r="B10" s="15"/>
      <c r="C10" s="15"/>
      <c r="D10" s="15"/>
      <c r="E10" s="15"/>
      <c r="F10" s="15"/>
      <c r="G10" s="15"/>
      <c r="H10" s="15"/>
      <c r="I10" s="15"/>
      <c r="J10" s="15"/>
      <c r="K10" s="15"/>
      <c r="L10" s="15"/>
      <c r="M10" s="15"/>
    </row>
    <row r="11" customFormat="false" ht="19.5" hidden="false" customHeight="true" outlineLevel="0" collapsed="false">
      <c r="A11" s="16" t="s">
        <v>176</v>
      </c>
      <c r="B11" s="16"/>
      <c r="C11" s="16"/>
      <c r="D11" s="16"/>
      <c r="E11" s="17" t="s">
        <v>177</v>
      </c>
      <c r="F11" s="17"/>
      <c r="G11" s="17"/>
      <c r="H11" s="16" t="s">
        <v>178</v>
      </c>
      <c r="I11" s="16"/>
      <c r="J11" s="16"/>
      <c r="K11" s="17" t="s">
        <v>179</v>
      </c>
      <c r="L11" s="17"/>
      <c r="M11" s="16" t="s">
        <v>93</v>
      </c>
    </row>
    <row r="12" customFormat="false" ht="43.5" hidden="false" customHeight="true" outlineLevel="0" collapsed="false">
      <c r="A12" s="18" t="s">
        <v>45</v>
      </c>
      <c r="B12" s="18" t="s">
        <v>180</v>
      </c>
      <c r="C12" s="18" t="s">
        <v>181</v>
      </c>
      <c r="D12" s="18" t="s">
        <v>182</v>
      </c>
      <c r="E12" s="18" t="s">
        <v>183</v>
      </c>
      <c r="F12" s="18" t="s">
        <v>184</v>
      </c>
      <c r="G12" s="18" t="s">
        <v>173</v>
      </c>
      <c r="H12" s="18" t="s">
        <v>185</v>
      </c>
      <c r="I12" s="18" t="s">
        <v>186</v>
      </c>
      <c r="J12" s="18" t="s">
        <v>174</v>
      </c>
      <c r="K12" s="18" t="s">
        <v>187</v>
      </c>
      <c r="L12" s="18" t="s">
        <v>188</v>
      </c>
      <c r="M12" s="18" t="s">
        <v>95</v>
      </c>
    </row>
    <row r="13" customFormat="false" ht="30.75" hidden="false" customHeight="true" outlineLevel="0" collapsed="false">
      <c r="A13" s="19" t="s">
        <v>189</v>
      </c>
      <c r="B13" s="20" t="s">
        <v>234</v>
      </c>
      <c r="C13" s="20" t="s">
        <v>279</v>
      </c>
      <c r="D13" s="20" t="s">
        <v>280</v>
      </c>
      <c r="E13" s="20" t="s">
        <v>281</v>
      </c>
      <c r="F13" s="20" t="s">
        <v>282</v>
      </c>
      <c r="G13" s="12" t="n">
        <v>14</v>
      </c>
      <c r="H13" s="26" t="n">
        <v>46344</v>
      </c>
      <c r="I13" s="26"/>
      <c r="J13" s="12"/>
      <c r="K13" s="21"/>
      <c r="L13" s="20"/>
      <c r="M13" s="22" t="str">
        <f aca="false">IF(B13="","",IF(I13&lt;&gt;"",IF(OR(K13="",K13="Non évaluée"),"Réalisée, efficacité à évaluer","Réalisée"),IF(H13="","À planifier",IF(H13&lt;'Exemple intervenants'!$E$4,"En retard","Planifiée"))))</f>
        <v>Planifiée</v>
      </c>
    </row>
    <row r="14" customFormat="false" ht="30.75" hidden="false" customHeight="true" outlineLevel="0" collapsed="false">
      <c r="A14" s="19" t="s">
        <v>190</v>
      </c>
      <c r="B14" s="20" t="s">
        <v>243</v>
      </c>
      <c r="C14" s="20" t="s">
        <v>279</v>
      </c>
      <c r="D14" s="20" t="s">
        <v>280</v>
      </c>
      <c r="E14" s="20" t="s">
        <v>281</v>
      </c>
      <c r="F14" s="20" t="s">
        <v>282</v>
      </c>
      <c r="G14" s="12" t="n">
        <v>14</v>
      </c>
      <c r="H14" s="26" t="n">
        <v>46345</v>
      </c>
      <c r="I14" s="26"/>
      <c r="J14" s="12"/>
      <c r="K14" s="21"/>
      <c r="L14" s="20"/>
      <c r="M14" s="22" t="str">
        <f aca="false">IF(B14="","",IF(I14&lt;&gt;"",IF(OR(K14="",K14="Non évaluée"),"Réalisée, efficacité à évaluer","Réalisée"),IF(H14="","À planifier",IF(H14&lt;'Exemple intervenants'!$E$4,"En retard","Planifiée"))))</f>
        <v>Planifiée</v>
      </c>
    </row>
    <row r="15" customFormat="false" ht="30.75" hidden="false" customHeight="true" outlineLevel="0" collapsed="false">
      <c r="A15" s="19" t="s">
        <v>191</v>
      </c>
      <c r="B15" s="20" t="s">
        <v>240</v>
      </c>
      <c r="C15" s="20" t="s">
        <v>283</v>
      </c>
      <c r="D15" s="20" t="s">
        <v>284</v>
      </c>
      <c r="E15" s="20" t="s">
        <v>285</v>
      </c>
      <c r="F15" s="20" t="s">
        <v>286</v>
      </c>
      <c r="G15" s="12" t="n">
        <v>7</v>
      </c>
      <c r="H15" s="26" t="n">
        <v>46346</v>
      </c>
      <c r="I15" s="26"/>
      <c r="J15" s="12"/>
      <c r="K15" s="21"/>
      <c r="L15" s="20"/>
      <c r="M15" s="22" t="str">
        <f aca="false">IF(B15="","",IF(I15&lt;&gt;"",IF(OR(K15="",K15="Non évaluée"),"Réalisée, efficacité à évaluer","Réalisée"),IF(H15="","À planifier",IF(H15&lt;'Exemple intervenants'!$E$4,"En retard","Planifiée"))))</f>
        <v>Planifiée</v>
      </c>
    </row>
    <row r="16" customFormat="false" ht="30.75" hidden="false" customHeight="true" outlineLevel="0" collapsed="false">
      <c r="A16" s="19" t="s">
        <v>192</v>
      </c>
      <c r="B16" s="20" t="s">
        <v>234</v>
      </c>
      <c r="C16" s="20" t="s">
        <v>287</v>
      </c>
      <c r="D16" s="20" t="s">
        <v>288</v>
      </c>
      <c r="E16" s="20" t="s">
        <v>289</v>
      </c>
      <c r="F16" s="20" t="s">
        <v>282</v>
      </c>
      <c r="G16" s="12" t="n">
        <v>14</v>
      </c>
      <c r="H16" s="26" t="n">
        <v>46279</v>
      </c>
      <c r="I16" s="26" t="n">
        <v>46280</v>
      </c>
      <c r="J16" s="12" t="n">
        <v>14</v>
      </c>
      <c r="K16" s="21" t="s">
        <v>290</v>
      </c>
      <c r="L16" s="20" t="s">
        <v>291</v>
      </c>
      <c r="M16" s="22" t="str">
        <f aca="false">IF(B16="","",IF(I16&lt;&gt;"",IF(OR(K16="",K16="Non évaluée"),"Réalisée, efficacité à évaluer","Réalisée"),IF(H16="","À planifier",IF(H16&lt;'Exemple intervenants'!$E$4,"En retard","Planifiée"))))</f>
        <v>Réalisée</v>
      </c>
    </row>
    <row r="17" customFormat="false" ht="30.75" hidden="false" customHeight="true" outlineLevel="0" collapsed="false">
      <c r="A17" s="19" t="s">
        <v>193</v>
      </c>
      <c r="B17" s="20" t="s">
        <v>243</v>
      </c>
      <c r="C17" s="20" t="s">
        <v>292</v>
      </c>
      <c r="D17" s="20" t="s">
        <v>293</v>
      </c>
      <c r="E17" s="20" t="s">
        <v>294</v>
      </c>
      <c r="F17" s="20" t="s">
        <v>282</v>
      </c>
      <c r="G17" s="12" t="n">
        <v>7</v>
      </c>
      <c r="H17" s="26" t="n">
        <v>46183</v>
      </c>
      <c r="I17" s="26" t="n">
        <v>46183</v>
      </c>
      <c r="J17" s="12" t="n">
        <v>7</v>
      </c>
      <c r="K17" s="21" t="s">
        <v>295</v>
      </c>
      <c r="L17" s="20" t="s">
        <v>296</v>
      </c>
      <c r="M17" s="22" t="str">
        <f aca="false">IF(B17="","",IF(I17&lt;&gt;"",IF(OR(K17="",K17="Non évaluée"),"Réalisée, efficacité à évaluer","Réalisée"),IF(H17="","À planifier",IF(H17&lt;'Exemple intervenants'!$E$4,"En retard","Planifiée"))))</f>
        <v>Réalisée, efficacité à évaluer</v>
      </c>
    </row>
    <row r="18" customFormat="false" ht="30.75" hidden="false" customHeight="true" outlineLevel="0" collapsed="false">
      <c r="A18" s="19" t="s">
        <v>194</v>
      </c>
      <c r="B18" s="20" t="s">
        <v>240</v>
      </c>
      <c r="C18" s="20" t="s">
        <v>297</v>
      </c>
      <c r="D18" s="20" t="s">
        <v>298</v>
      </c>
      <c r="E18" s="20" t="s">
        <v>299</v>
      </c>
      <c r="F18" s="20" t="s">
        <v>300</v>
      </c>
      <c r="G18" s="12" t="n">
        <v>4</v>
      </c>
      <c r="H18" s="26" t="n">
        <v>46295</v>
      </c>
      <c r="I18" s="26"/>
      <c r="J18" s="12"/>
      <c r="K18" s="21"/>
      <c r="L18" s="20"/>
      <c r="M18" s="22" t="str">
        <f aca="false">IF(B18="","",IF(I18&lt;&gt;"",IF(OR(K18="",K18="Non évaluée"),"Réalisée, efficacité à évaluer","Réalisée"),IF(H18="","À planifier",IF(H18&lt;'Exemple intervenants'!$E$4,"En retard","Planifiée"))))</f>
        <v>En retard</v>
      </c>
    </row>
    <row r="19" customFormat="false" ht="30.75" hidden="false" customHeight="true" outlineLevel="0" collapsed="false">
      <c r="A19" s="19" t="s">
        <v>195</v>
      </c>
      <c r="B19" s="20" t="s">
        <v>234</v>
      </c>
      <c r="C19" s="20" t="s">
        <v>301</v>
      </c>
      <c r="D19" s="20" t="s">
        <v>302</v>
      </c>
      <c r="E19" s="20" t="s">
        <v>303</v>
      </c>
      <c r="F19" s="20" t="s">
        <v>282</v>
      </c>
      <c r="G19" s="12" t="n">
        <v>21</v>
      </c>
      <c r="H19" s="26"/>
      <c r="I19" s="26"/>
      <c r="J19" s="12"/>
      <c r="K19" s="21"/>
      <c r="L19" s="20"/>
      <c r="M19" s="22" t="str">
        <f aca="false">IF(B19="","",IF(I19&lt;&gt;"",IF(OR(K19="",K19="Non évaluée"),"Réalisée, efficacité à évaluer","Réalisée"),IF(H19="","À planifier",IF(H19&lt;'Exemple intervenants'!$E$4,"En retard","Planifiée"))))</f>
        <v>À planifier</v>
      </c>
    </row>
    <row r="20" customFormat="false" ht="30.75" hidden="false" customHeight="true" outlineLevel="0" collapsed="false">
      <c r="A20" s="19" t="s">
        <v>196</v>
      </c>
      <c r="B20" s="20" t="s">
        <v>240</v>
      </c>
      <c r="C20" s="20" t="s">
        <v>304</v>
      </c>
      <c r="D20" s="20" t="s">
        <v>302</v>
      </c>
      <c r="E20" s="20" t="s">
        <v>305</v>
      </c>
      <c r="F20" s="20" t="s">
        <v>306</v>
      </c>
      <c r="G20" s="12" t="n">
        <v>20</v>
      </c>
      <c r="H20" s="26" t="n">
        <v>46371</v>
      </c>
      <c r="I20" s="26"/>
      <c r="J20" s="12"/>
      <c r="K20" s="21"/>
      <c r="L20" s="20"/>
      <c r="M20" s="22" t="str">
        <f aca="false">IF(B20="","",IF(I20&lt;&gt;"",IF(OR(K20="",K20="Non évaluée"),"Réalisée, efficacité à évaluer","Réalisée"),IF(H20="","À planifier",IF(H20&lt;'Exemple intervenants'!$E$4,"En retard","Planifiée"))))</f>
        <v>Planifiée</v>
      </c>
    </row>
    <row r="21" customFormat="false" ht="24" hidden="false" customHeight="true" outlineLevel="0" collapsed="false">
      <c r="A21" s="19" t="s">
        <v>197</v>
      </c>
      <c r="B21" s="20"/>
      <c r="C21" s="20"/>
      <c r="D21" s="20"/>
      <c r="E21" s="20"/>
      <c r="F21" s="20"/>
      <c r="G21" s="12"/>
      <c r="H21" s="26"/>
      <c r="I21" s="26"/>
      <c r="J21" s="12"/>
      <c r="K21" s="21"/>
      <c r="L21" s="20"/>
      <c r="M21" s="22" t="str">
        <f aca="false">IF(B21="","",IF(I21&lt;&gt;"",IF(OR(K21="",K21="Non évaluée"),"Réalisée, efficacité à évaluer","Réalisée"),IF(H21="","À planifier",IF(H21&lt;'Exemple intervenants'!$E$4,"En retard","Planifiée"))))</f>
        <v/>
      </c>
    </row>
    <row r="22" customFormat="false" ht="24" hidden="false" customHeight="true" outlineLevel="0" collapsed="false">
      <c r="A22" s="19" t="s">
        <v>198</v>
      </c>
      <c r="B22" s="20"/>
      <c r="C22" s="20"/>
      <c r="D22" s="20"/>
      <c r="E22" s="20"/>
      <c r="F22" s="20"/>
      <c r="G22" s="12"/>
      <c r="H22" s="26"/>
      <c r="I22" s="26"/>
      <c r="J22" s="12"/>
      <c r="K22" s="21"/>
      <c r="L22" s="20"/>
      <c r="M22" s="22" t="str">
        <f aca="false">IF(B22="","",IF(I22&lt;&gt;"",IF(OR(K22="",K22="Non évaluée"),"Réalisée, efficacité à évaluer","Réalisée"),IF(H22="","À planifier",IF(H22&lt;'Exemple intervenants'!$E$4,"En retard","Planifiée"))))</f>
        <v/>
      </c>
    </row>
    <row r="23" customFormat="false" ht="24" hidden="false" customHeight="true" outlineLevel="0" collapsed="false">
      <c r="A23" s="19" t="s">
        <v>199</v>
      </c>
      <c r="B23" s="20"/>
      <c r="C23" s="20"/>
      <c r="D23" s="20"/>
      <c r="E23" s="20"/>
      <c r="F23" s="20"/>
      <c r="G23" s="12"/>
      <c r="H23" s="26"/>
      <c r="I23" s="26"/>
      <c r="J23" s="12"/>
      <c r="K23" s="21"/>
      <c r="L23" s="20"/>
      <c r="M23" s="22" t="str">
        <f aca="false">IF(B23="","",IF(I23&lt;&gt;"",IF(OR(K23="",K23="Non évaluée"),"Réalisée, efficacité à évaluer","Réalisée"),IF(H23="","À planifier",IF(H23&lt;'Exemple intervenants'!$E$4,"En retard","Planifiée"))))</f>
        <v/>
      </c>
    </row>
    <row r="24" customFormat="false" ht="24" hidden="false" customHeight="true" outlineLevel="0" collapsed="false">
      <c r="A24" s="19" t="s">
        <v>200</v>
      </c>
      <c r="B24" s="20"/>
      <c r="C24" s="20"/>
      <c r="D24" s="20"/>
      <c r="E24" s="20"/>
      <c r="F24" s="20"/>
      <c r="G24" s="12"/>
      <c r="H24" s="26"/>
      <c r="I24" s="26"/>
      <c r="J24" s="12"/>
      <c r="K24" s="21"/>
      <c r="L24" s="20"/>
      <c r="M24" s="22" t="str">
        <f aca="false">IF(B24="","",IF(I24&lt;&gt;"",IF(OR(K24="",K24="Non évaluée"),"Réalisée, efficacité à évaluer","Réalisée"),IF(H24="","À planifier",IF(H24&lt;'Exemple intervenants'!$E$4,"En retard","Planifiée"))))</f>
        <v/>
      </c>
    </row>
    <row r="25" customFormat="false" ht="24" hidden="false" customHeight="true" outlineLevel="0" collapsed="false">
      <c r="A25" s="19" t="s">
        <v>201</v>
      </c>
      <c r="B25" s="20"/>
      <c r="C25" s="20"/>
      <c r="D25" s="20"/>
      <c r="E25" s="20"/>
      <c r="F25" s="20"/>
      <c r="G25" s="12"/>
      <c r="H25" s="26"/>
      <c r="I25" s="26"/>
      <c r="J25" s="12"/>
      <c r="K25" s="21"/>
      <c r="L25" s="20"/>
      <c r="M25" s="22" t="str">
        <f aca="false">IF(B25="","",IF(I25&lt;&gt;"",IF(OR(K25="",K25="Non évaluée"),"Réalisée, efficacité à évaluer","Réalisée"),IF(H25="","À planifier",IF(H25&lt;'Exemple intervenants'!$E$4,"En retard","Planifiée"))))</f>
        <v/>
      </c>
    </row>
    <row r="26" customFormat="false" ht="24" hidden="false" customHeight="true" outlineLevel="0" collapsed="false">
      <c r="A26" s="19" t="s">
        <v>202</v>
      </c>
      <c r="B26" s="20"/>
      <c r="C26" s="20"/>
      <c r="D26" s="20"/>
      <c r="E26" s="20"/>
      <c r="F26" s="20"/>
      <c r="G26" s="12"/>
      <c r="H26" s="26"/>
      <c r="I26" s="26"/>
      <c r="J26" s="12"/>
      <c r="K26" s="21"/>
      <c r="L26" s="20"/>
      <c r="M26" s="22" t="str">
        <f aca="false">IF(B26="","",IF(I26&lt;&gt;"",IF(OR(K26="",K26="Non évaluée"),"Réalisée, efficacité à évaluer","Réalisée"),IF(H26="","À planifier",IF(H26&lt;'Exemple intervenants'!$E$4,"En retard","Planifiée"))))</f>
        <v/>
      </c>
    </row>
    <row r="27" customFormat="false" ht="24" hidden="false" customHeight="true" outlineLevel="0" collapsed="false">
      <c r="A27" s="19" t="s">
        <v>203</v>
      </c>
      <c r="B27" s="20"/>
      <c r="C27" s="20"/>
      <c r="D27" s="20"/>
      <c r="E27" s="20"/>
      <c r="F27" s="20"/>
      <c r="G27" s="12"/>
      <c r="H27" s="26"/>
      <c r="I27" s="26"/>
      <c r="J27" s="12"/>
      <c r="K27" s="21"/>
      <c r="L27" s="20"/>
      <c r="M27" s="22" t="str">
        <f aca="false">IF(B27="","",IF(I27&lt;&gt;"",IF(OR(K27="",K27="Non évaluée"),"Réalisée, efficacité à évaluer","Réalisée"),IF(H27="","À planifier",IF(H27&lt;'Exemple intervenants'!$E$4,"En retard","Planifiée"))))</f>
        <v/>
      </c>
    </row>
    <row r="28" customFormat="false" ht="24" hidden="false" customHeight="true" outlineLevel="0" collapsed="false">
      <c r="A28" s="19" t="s">
        <v>204</v>
      </c>
      <c r="B28" s="20"/>
      <c r="C28" s="20"/>
      <c r="D28" s="20"/>
      <c r="E28" s="20"/>
      <c r="F28" s="20"/>
      <c r="G28" s="12"/>
      <c r="H28" s="26"/>
      <c r="I28" s="26"/>
      <c r="J28" s="12"/>
      <c r="K28" s="21"/>
      <c r="L28" s="20"/>
      <c r="M28" s="22" t="str">
        <f aca="false">IF(B28="","",IF(I28&lt;&gt;"",IF(OR(K28="",K28="Non évaluée"),"Réalisée, efficacité à évaluer","Réalisée"),IF(H28="","À planifier",IF(H28&lt;'Exemple intervenants'!$E$4,"En retard","Planifiée"))))</f>
        <v/>
      </c>
    </row>
    <row r="29" customFormat="false" ht="24" hidden="false" customHeight="true" outlineLevel="0" collapsed="false">
      <c r="A29" s="19" t="s">
        <v>205</v>
      </c>
      <c r="B29" s="20"/>
      <c r="C29" s="20"/>
      <c r="D29" s="20"/>
      <c r="E29" s="20"/>
      <c r="F29" s="20"/>
      <c r="G29" s="12"/>
      <c r="H29" s="26"/>
      <c r="I29" s="26"/>
      <c r="J29" s="12"/>
      <c r="K29" s="21"/>
      <c r="L29" s="20"/>
      <c r="M29" s="22" t="str">
        <f aca="false">IF(B29="","",IF(I29&lt;&gt;"",IF(OR(K29="",K29="Non évaluée"),"Réalisée, efficacité à évaluer","Réalisée"),IF(H29="","À planifier",IF(H29&lt;'Exemple intervenants'!$E$4,"En retard","Planifiée"))))</f>
        <v/>
      </c>
    </row>
    <row r="30" customFormat="false" ht="24" hidden="false" customHeight="true" outlineLevel="0" collapsed="false">
      <c r="A30" s="19" t="s">
        <v>206</v>
      </c>
      <c r="B30" s="20"/>
      <c r="C30" s="20"/>
      <c r="D30" s="20"/>
      <c r="E30" s="20"/>
      <c r="F30" s="20"/>
      <c r="G30" s="12"/>
      <c r="H30" s="26"/>
      <c r="I30" s="26"/>
      <c r="J30" s="12"/>
      <c r="K30" s="21"/>
      <c r="L30" s="20"/>
      <c r="M30" s="22" t="str">
        <f aca="false">IF(B30="","",IF(I30&lt;&gt;"",IF(OR(K30="",K30="Non évaluée"),"Réalisée, efficacité à évaluer","Réalisée"),IF(H30="","À planifier",IF(H30&lt;'Exemple intervenants'!$E$4,"En retard","Planifiée"))))</f>
        <v/>
      </c>
    </row>
    <row r="31" customFormat="false" ht="24" hidden="false" customHeight="true" outlineLevel="0" collapsed="false">
      <c r="A31" s="19" t="s">
        <v>207</v>
      </c>
      <c r="B31" s="20"/>
      <c r="C31" s="20"/>
      <c r="D31" s="20"/>
      <c r="E31" s="20"/>
      <c r="F31" s="20"/>
      <c r="G31" s="12"/>
      <c r="H31" s="26"/>
      <c r="I31" s="26"/>
      <c r="J31" s="12"/>
      <c r="K31" s="21"/>
      <c r="L31" s="20"/>
      <c r="M31" s="22" t="str">
        <f aca="false">IF(B31="","",IF(I31&lt;&gt;"",IF(OR(K31="",K31="Non évaluée"),"Réalisée, efficacité à évaluer","Réalisée"),IF(H31="","À planifier",IF(H31&lt;'Exemple intervenants'!$E$4,"En retard","Planifiée"))))</f>
        <v/>
      </c>
    </row>
    <row r="32" customFormat="false" ht="24" hidden="false" customHeight="true" outlineLevel="0" collapsed="false">
      <c r="A32" s="19" t="s">
        <v>208</v>
      </c>
      <c r="B32" s="20"/>
      <c r="C32" s="20"/>
      <c r="D32" s="20"/>
      <c r="E32" s="20"/>
      <c r="F32" s="20"/>
      <c r="G32" s="12"/>
      <c r="H32" s="26"/>
      <c r="I32" s="26"/>
      <c r="J32" s="12"/>
      <c r="K32" s="21"/>
      <c r="L32" s="20"/>
      <c r="M32" s="22" t="str">
        <f aca="false">IF(B32="","",IF(I32&lt;&gt;"",IF(OR(K32="",K32="Non évaluée"),"Réalisée, efficacité à évaluer","Réalisée"),IF(H32="","À planifier",IF(H32&lt;'Exemple intervenants'!$E$4,"En retard","Planifiée"))))</f>
        <v/>
      </c>
    </row>
  </sheetData>
  <mergeCells count="19">
    <mergeCell ref="A3:M3"/>
    <mergeCell ref="A4:C4"/>
    <mergeCell ref="E4:F4"/>
    <mergeCell ref="G4:H4"/>
    <mergeCell ref="E5:F5"/>
    <mergeCell ref="G5:H5"/>
    <mergeCell ref="E6:F6"/>
    <mergeCell ref="G6:H6"/>
    <mergeCell ref="E7:F7"/>
    <mergeCell ref="G7:H7"/>
    <mergeCell ref="E8:F8"/>
    <mergeCell ref="G8:H8"/>
    <mergeCell ref="E9:F9"/>
    <mergeCell ref="G9:H9"/>
    <mergeCell ref="A10:M10"/>
    <mergeCell ref="A11:D11"/>
    <mergeCell ref="E11:G11"/>
    <mergeCell ref="H11:J11"/>
    <mergeCell ref="K11:L11"/>
  </mergeCells>
  <conditionalFormatting sqref="M13:M32">
    <cfRule type="expression" priority="2" aboveAverage="0" equalAverage="0" bottom="0" percent="0" rank="0" text="" dxfId="0">
      <formula>LEFT($M13,8)="Réalisée"</formula>
    </cfRule>
    <cfRule type="expression" priority="3" aboveAverage="0" equalAverage="0" bottom="0" percent="0" rank="0" text="" dxfId="1">
      <formula>$M13="Réalisée, efficacité à évaluer"</formula>
    </cfRule>
    <cfRule type="expression" priority="4" aboveAverage="0" equalAverage="0" bottom="0" percent="0" rank="0" text="" dxfId="2">
      <formula>$M13="En retard"</formula>
    </cfRule>
    <cfRule type="expression" priority="5" aboveAverage="0" equalAverage="0" bottom="0" percent="0" rank="0" text="" dxfId="1">
      <formula>$M13="À planifier"</formula>
    </cfRule>
  </conditionalFormatting>
  <dataValidations count="5">
    <dataValidation allowBlank="true" error="Saisissez une date au format jj/mm/aaaa." errorStyle="stop" errorTitle="Date attendue" operator="greaterThan" showDropDown="false" showErrorMessage="true" showInputMessage="false" sqref="H13:I32" type="date">
      <formula1>36526</formula1>
      <formula2>0</formula2>
    </dataValidation>
    <dataValidation allowBlank="true" errorStyle="stop" operator="between" showDropDown="false" showErrorMessage="false" showInputMessage="false" sqref="B13:B32" type="list">
      <formula1>'Exemple intervenants'!$B$13:$B$24</formula1>
      <formula2>0</formula2>
    </dataValidation>
    <dataValidation allowBlank="true" errorStyle="stop" operator="between" showDropDown="false" showErrorMessage="false" showInputMessage="false" sqref="D13:D32" type="list">
      <formula1>Listes!$F$4:$F$9</formula1>
      <formula2>0</formula2>
    </dataValidation>
    <dataValidation allowBlank="true" errorStyle="stop" operator="between" showDropDown="false" showErrorMessage="false" showInputMessage="false" sqref="F13:F32" type="list">
      <formula1>Listes!$G$4:$G$10</formula1>
      <formula2>0</formula2>
    </dataValidation>
    <dataValidation allowBlank="true" errorStyle="stop" operator="between" showDropDown="false" showErrorMessage="false" showInputMessage="false" sqref="K13:K32" type="list">
      <formula1>Listes!$H$4:$H$7</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F5850"/>
    <pageSetUpPr fitToPage="true"/>
  </sheetPr>
  <dimension ref="A1:I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8" min="1" style="0" width="34"/>
  </cols>
  <sheetData>
    <row r="1" customFormat="false" ht="21.75" hidden="false" customHeight="true" outlineLevel="0" collapsed="false">
      <c r="A1" s="1" t="s">
        <v>307</v>
      </c>
      <c r="B1" s="2"/>
      <c r="C1" s="2"/>
      <c r="D1" s="2"/>
      <c r="E1" s="2"/>
      <c r="F1" s="2"/>
      <c r="G1" s="2"/>
      <c r="H1" s="2"/>
      <c r="I1" s="2"/>
    </row>
    <row r="2" customFormat="false" ht="15" hidden="false" customHeight="false" outlineLevel="0" collapsed="false">
      <c r="A2" s="34" t="s">
        <v>308</v>
      </c>
    </row>
    <row r="3" customFormat="false" ht="15" hidden="false" customHeight="false" outlineLevel="0" collapsed="false">
      <c r="A3" s="18" t="s">
        <v>95</v>
      </c>
      <c r="B3" s="18" t="s">
        <v>309</v>
      </c>
      <c r="C3" s="18" t="s">
        <v>310</v>
      </c>
      <c r="D3" s="18" t="s">
        <v>137</v>
      </c>
      <c r="E3" s="18" t="s">
        <v>311</v>
      </c>
      <c r="F3" s="18" t="s">
        <v>182</v>
      </c>
      <c r="G3" s="18" t="s">
        <v>184</v>
      </c>
      <c r="H3" s="18" t="s">
        <v>312</v>
      </c>
    </row>
    <row r="4" customFormat="false" ht="15" hidden="false" customHeight="false" outlineLevel="0" collapsed="false">
      <c r="A4" s="20" t="s">
        <v>235</v>
      </c>
      <c r="B4" s="20" t="s">
        <v>237</v>
      </c>
      <c r="C4" s="20" t="s">
        <v>237</v>
      </c>
      <c r="D4" s="20" t="s">
        <v>258</v>
      </c>
      <c r="E4" s="20" t="s">
        <v>313</v>
      </c>
      <c r="F4" s="20" t="s">
        <v>280</v>
      </c>
      <c r="G4" s="20" t="s">
        <v>282</v>
      </c>
      <c r="H4" s="20" t="s">
        <v>295</v>
      </c>
    </row>
    <row r="5" customFormat="false" ht="15" hidden="false" customHeight="false" outlineLevel="0" collapsed="false">
      <c r="A5" s="20" t="s">
        <v>246</v>
      </c>
      <c r="B5" s="20" t="s">
        <v>251</v>
      </c>
      <c r="C5" s="20" t="s">
        <v>251</v>
      </c>
      <c r="D5" s="20" t="s">
        <v>239</v>
      </c>
      <c r="E5" s="20" t="s">
        <v>219</v>
      </c>
      <c r="F5" s="20" t="s">
        <v>284</v>
      </c>
      <c r="G5" s="20" t="s">
        <v>314</v>
      </c>
      <c r="H5" s="20" t="s">
        <v>290</v>
      </c>
    </row>
    <row r="6" customFormat="false" ht="15" hidden="false" customHeight="false" outlineLevel="0" collapsed="false">
      <c r="B6" s="20" t="s">
        <v>315</v>
      </c>
      <c r="D6" s="20" t="s">
        <v>271</v>
      </c>
      <c r="E6" s="20" t="s">
        <v>316</v>
      </c>
      <c r="F6" s="20" t="s">
        <v>288</v>
      </c>
      <c r="G6" s="20" t="s">
        <v>317</v>
      </c>
      <c r="H6" s="20" t="s">
        <v>318</v>
      </c>
    </row>
    <row r="7" customFormat="false" ht="15" hidden="false" customHeight="false" outlineLevel="0" collapsed="false">
      <c r="D7" s="20" t="s">
        <v>319</v>
      </c>
      <c r="E7" s="20" t="s">
        <v>224</v>
      </c>
      <c r="F7" s="20" t="s">
        <v>293</v>
      </c>
      <c r="G7" s="20" t="s">
        <v>286</v>
      </c>
      <c r="H7" s="20" t="s">
        <v>320</v>
      </c>
    </row>
    <row r="8" customFormat="false" ht="15" hidden="false" customHeight="false" outlineLevel="0" collapsed="false">
      <c r="D8" s="20" t="s">
        <v>321</v>
      </c>
      <c r="E8" s="20" t="s">
        <v>322</v>
      </c>
      <c r="F8" s="20" t="s">
        <v>298</v>
      </c>
      <c r="G8" s="20" t="s">
        <v>300</v>
      </c>
    </row>
    <row r="9" customFormat="false" ht="15" hidden="false" customHeight="false" outlineLevel="0" collapsed="false">
      <c r="D9" s="20" t="s">
        <v>323</v>
      </c>
      <c r="F9" s="20" t="s">
        <v>302</v>
      </c>
      <c r="G9" s="20" t="s">
        <v>306</v>
      </c>
    </row>
    <row r="10" customFormat="false" ht="15" hidden="false" customHeight="false" outlineLevel="0" collapsed="false">
      <c r="G10" s="20" t="s">
        <v>323</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2026-10-22T10:50:30Z</dcterms:created>
  <dc:creator>K-li-T</dc:creator>
  <dc:description/>
  <dc:language>en-US</dc:language>
  <cp:lastModifiedBy/>
  <dcterms:modified xsi:type="dcterms:W3CDTF">2026-10-22T10:50:30Z</dcterms:modified>
  <cp:revision>0</cp:revision>
  <dc:subject/>
  <dc:title>matrice-competences-intervenants-qualiopi.xlsx</dc:title>
</cp:coreProperties>
</file>

<file path=docProps/custom.xml><?xml version="1.0" encoding="utf-8"?>
<Properties xmlns="http://schemas.openxmlformats.org/officeDocument/2006/custom-properties" xmlns:vt="http://schemas.openxmlformats.org/officeDocument/2006/docPropsVTypes"/>
</file>