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Paramètres" sheetId="2" state="visible" r:id="rId4"/>
    <sheet name="Sélection" sheetId="3" state="visible" r:id="rId5"/>
    <sheet name="Fiche de suivi" sheetId="4" state="visible" r:id="rId6"/>
    <sheet name="Registre" sheetId="5" state="visible" r:id="rId7"/>
    <sheet name="Exemple sélection" sheetId="6" state="visible" r:id="rId8"/>
    <sheet name="Exemple fiche" sheetId="7" state="visible" r:id="rId9"/>
    <sheet name="Exemple registre" sheetId="8" state="visible" r:id="rId10"/>
    <sheet name="Listes" sheetId="9" state="visible" r:id="rId11"/>
  </sheets>
  <definedNames>
    <definedName function="false" hidden="false" localSheetId="7" name="_xlnm.Print_Titles" vbProcedure="false">'Exemple registre'!$12:$12</definedName>
    <definedName function="false" hidden="false" localSheetId="5" name="_xlnm.Print_Titles" vbProcedure="false">'Exemple sélection'!$13:$13</definedName>
    <definedName function="false" hidden="false" localSheetId="1" name="_xlnm.Print_Titles" vbProcedure="false">Paramètres!$4:$4</definedName>
    <definedName function="false" hidden="false" localSheetId="4" name="_xlnm.Print_Titles" vbProcedure="false">Registre!$12:$12</definedName>
    <definedName function="false" hidden="false" localSheetId="2" name="_xlnm.Print_Titles" vbProcedure="false">Sélection!$13:$13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<sst xmlns="http://schemas.openxmlformats.org/spreadsheetml/2006/main" count="520" uniqueCount="306">
  <si>
    <t xml:space="preserve">K-li-T · Modèle Qualiopi V10 · Sélection et évaluation des sous-traitants (indicateur 27)</t>
  </si>
  <si>
    <t xml:space="preserve">Grille de sélection et d’évaluation des sous-traitants</t>
  </si>
  <si>
    <t xml:space="preserve">Ce classeur vous aide à choisir vos sous-traitants et vos salariés portés avec des critères pondérés, à vérifier que chaque contrat contient les éléments attendus, à suivre les justificatifs reçus et à évaluer chaque prestation (indicateur 27). Les onglets remplis sont des preuves possibles du pilotage de la sous-traitance et du portage salarial.</t>
  </si>
  <si>
    <t xml:space="preserve">Mode d’emploi</t>
  </si>
  <si>
    <t xml:space="preserve">1.  Régler la grille. Dans « Paramètres », vérifiez les huit critères, ajustez les poids (total 100), choisissez les critères éliminatoires et les seuils de décision. Les valeurs proposées sont des repères de terrain de K-li-T, à adapter.</t>
  </si>
  <si>
    <t xml:space="preserve">2.  Noter les candidats. Dans « Sélection », une ligne par candidat et une note de 1 à 5 par critère. La note pondérée sur 20, le rang et la décision proposée se calculent. Un critère éliminatoire noté 1 écarte le candidat, quel que soit le score.</t>
  </si>
  <si>
    <t xml:space="preserve">3.  Décider et justifier. Choisissez la décision retenue ; si elle diffère de la proposition, notez le motif dans la colonne Remarque (la cellule devient orange tant qu’il manque).</t>
  </si>
  <si>
    <t xml:space="preserve">4.  Contractualiser. Pour chaque sous-traitant retenu, copiez l’onglet « Fiche de suivi » (clic droit, Déplacer ou copier) et cochez les éléments du contrat : les six éléments cités par le document de travail, la clause de conformité au référentiel et la liste des preuves à remettre.</t>
  </si>
  <si>
    <t xml:space="preserve">5.  Suivre. Dans la même fiche, enregistrez les justificatifs reçus puis, après chaque prestation, une évaluation de 1 à 5 par critère. La moyenne et l’état global se calculent.</t>
  </si>
  <si>
    <t xml:space="preserve">6.  Tenir le registre. Dans « Registre », une ligne par sous-traitant, intervenant externe ou salarié porté : la colonne État indique ce qui manque (contrat, clause, justificatifs, réévaluation).</t>
  </si>
  <si>
    <t xml:space="preserve">Ce que dit le document de travail V10 (reformulé)</t>
  </si>
  <si>
    <t xml:space="preserve">Un contrat entre l’organisme et son sous-traitant formalise les missions confiées : contenu et sanction de la formation, moyens mobilisés, conditions de réalisation et de suivi, durée, période de réalisation, montant de la prestation.</t>
  </si>
  <si>
    <t xml:space="preserve">L’organisme certificateur vérifie les indicateurs d’après les missions confiées. Sans contrat qui les identifie, il vérifie tous les indicateurs applicables à la catégorie d’actions.</t>
  </si>
  <si>
    <t xml:space="preserve">Indicateur 27, modifié en V10 : l’organisme s’assure du respect du référentiel et en assure la traçabilité dans les contrats de sous-traitance. Le portage salarial est expressément couvert.</t>
  </si>
  <si>
    <t xml:space="preserve">Hors cas prévus par la loi, le sous-traitant n’a pas l’obligation d’être certifié Qualiopi : la responsabilité de la qualité reste celle du donneur d’ordres.</t>
  </si>
  <si>
    <t xml:space="preserve">Quand la prestation relève d’une habilitation délivrée par un certificateur, le document de travail attend des éléments attestant que le sous-traitant en respecte les conditions (convention tripartite ou avenant, information du certificateur, vérification des compétences).</t>
  </si>
  <si>
    <t xml:space="preserve">Pondération et limites</t>
  </si>
  <si>
    <t xml:space="preserve">L’indicateur 27 ne peut donner lieu qu’à une non-conformité majeure : un manque, même partiel, compte. Soignez donc la complétude de chaque contrat.</t>
  </si>
  <si>
    <t xml:space="preserve">Ce fichier ne remplace pas un contrat. Faites relire vos clauses par un juriste. Les critères, poids et seuils de la grille sont des repères de terrain de K-li-T, pas des exigences du référentiel.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</si>
  <si>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</si>
  <si>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</si>
  <si>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</si>
  <si>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</si>
  <si>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</si>
  <si>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Paramètres : les huit critères, leurs poids, les critères éliminatoires, l’échelle de notation et les seuils.</t>
  </si>
  <si>
    <t xml:space="preserve">•  Sélection : la grille de notation de 15 candidats, avec note pondérée sur 20, rang et décision proposée.</t>
  </si>
  <si>
    <t xml:space="preserve">•  Fiche de suivi : un sous-traitant à la fois (contrat, justificatifs, évaluations, décision), à copier pour chacun.</t>
  </si>
  <si>
    <t xml:space="preserve">•  Registre : tous les sous-traitants et salariés portés sur une page, avec l’état de chacun.</t>
  </si>
  <si>
    <t xml:space="preserve">•  Exemple sélection, Exemple fiche, Exemple registre : cinq candidats fictifs, un cabinet suivi en détail, six lignes de registre.</t>
  </si>
  <si>
    <t xml:space="preserve">•  Listes : le contenu des menus déroulants, modifiable.</t>
  </si>
  <si>
    <t xml:space="preserve">Pour aller plus loin</t>
  </si>
  <si>
    <t xml:space="preserve">L’article qui accompagne ce modèle : k-li-t.com/qualiopi-indicateur-27-sous-traitance-portage/</t>
  </si>
  <si>
    <t xml:space="preserve">Ce modèle s’appuie sur le décret n° 2026-728 du 1er août 2026 et sur le document de travail du guide de lecture V10 (version non finale), reformulés avec nos propres mots. À confirmer à la parution du guide final. Les exemples sont fictifs : ils montrent le niveau de précision utile, ils ne sont pas à recopier.</t>
  </si>
  <si>
    <t xml:space="preserve">K-li-T · Modèle Qualiopi V10 · Paramètres de la grille</t>
  </si>
  <si>
    <t xml:space="preserve">Paramètres de la grille de sélection</t>
  </si>
  <si>
    <t xml:space="preserve">Critère</t>
  </si>
  <si>
    <t xml:space="preserve">Poids</t>
  </si>
  <si>
    <t xml:space="preserve">Éliminatoire ?</t>
  </si>
  <si>
    <t xml:space="preserve">Ce qui est évalué</t>
  </si>
  <si>
    <t xml:space="preserve">Note 1</t>
  </si>
  <si>
    <t xml:space="preserve">Note 3</t>
  </si>
  <si>
    <t xml:space="preserve">Note 5</t>
  </si>
  <si>
    <t xml:space="preserve">Compétences</t>
  </si>
  <si>
    <t xml:space="preserve">Non</t>
  </si>
  <si>
    <t xml:space="preserve">Adéquation des diplômes, certifications, habilitations et de l’expérience à la prestation confiée (CV, entretien, habilitation si la formation est certifiante).</t>
  </si>
  <si>
    <t xml:space="preserve">Compétences non démontrées ou inadaptées</t>
  </si>
  <si>
    <t xml:space="preserve">Compétences adaptées, justificatifs à compléter</t>
  </si>
  <si>
    <t xml:space="preserve">Compétences démontrées et vérifiées</t>
  </si>
  <si>
    <t xml:space="preserve">Références</t>
  </si>
  <si>
    <t xml:space="preserve">Expérience auprès de publics et de formations comparables, références que vous pouvez vérifier.</t>
  </si>
  <si>
    <t xml:space="preserve">Aucune référence</t>
  </si>
  <si>
    <t xml:space="preserve">Références partielles ou anciennes</t>
  </si>
  <si>
    <t xml:space="preserve">Références récentes et vérifiées</t>
  </si>
  <si>
    <t xml:space="preserve">Assurance</t>
  </si>
  <si>
    <t xml:space="preserve">Oui</t>
  </si>
  <si>
    <t xml:space="preserve">Assurance de responsabilité civile professionnelle couvrant l’activité confiée.</t>
  </si>
  <si>
    <t xml:space="preserve">Pas d’attestation</t>
  </si>
  <si>
    <t xml:space="preserve">Attestation fournie, périmètre à préciser</t>
  </si>
  <si>
    <t xml:space="preserve">Attestation en cours de validité, activité couverte</t>
  </si>
  <si>
    <t xml:space="preserve">Engagement au référentiel</t>
  </si>
  <si>
    <t xml:space="preserve">Acceptation de la clause de conformité au référentiel qualité et de la liste des preuves à remettre (indicateur 27).</t>
  </si>
  <si>
    <t xml:space="preserve">Refus ou réserves importantes</t>
  </si>
  <si>
    <t xml:space="preserve">Accord avec des réserves à lever</t>
  </si>
  <si>
    <t xml:space="preserve">Accord complet, clause ou charte signée</t>
  </si>
  <si>
    <t xml:space="preserve">Handicap</t>
  </si>
  <si>
    <t xml:space="preserve">Capacité à adapter la prestation et à orienter les personnes en situation de handicap, lien avec votre référent handicap.</t>
  </si>
  <si>
    <t xml:space="preserve">Aucune démarche</t>
  </si>
  <si>
    <t xml:space="preserve">Adaptation possible au cas par cas</t>
  </si>
  <si>
    <t xml:space="preserve">Démarche formalisée, réseau mobilisable</t>
  </si>
  <si>
    <t xml:space="preserve">Évaluation</t>
  </si>
  <si>
    <t xml:space="preserve">Pratique de l’évaluation des acquis et du recueil de satisfaction, transmission des résultats à votre organisme.</t>
  </si>
  <si>
    <t xml:space="preserve">Aucune pratique</t>
  </si>
  <si>
    <t xml:space="preserve">Pratique partielle ou informelle</t>
  </si>
  <si>
    <t xml:space="preserve">Outils en place, résultats transmis après chaque prestation</t>
  </si>
  <si>
    <t xml:space="preserve">Réclamations</t>
  </si>
  <si>
    <t xml:space="preserve">Modalités de traitement des réclamations, difficultés et aléas, et information rapide de votre organisme.</t>
  </si>
  <si>
    <t xml:space="preserve">Aucune modalité</t>
  </si>
  <si>
    <t xml:space="preserve">Modalités orales ou partielles</t>
  </si>
  <si>
    <t xml:space="preserve">Modalités écrites, délai d’information convenu</t>
  </si>
  <si>
    <t xml:space="preserve">Tarif</t>
  </si>
  <si>
    <t xml:space="preserve">Tarif et clarté du devis au regard de votre budget et de vos pratiques d’achat.</t>
  </si>
  <si>
    <t xml:space="preserve">Hors budget ou devis flou</t>
  </si>
  <si>
    <t xml:space="preserve">Dans le budget, devis à préciser</t>
  </si>
  <si>
    <t xml:space="preserve">Dans le budget, devis détaillé</t>
  </si>
  <si>
    <t xml:space="preserve">Total des poids</t>
  </si>
  <si>
    <t xml:space="preserve">Seuil de décision</t>
  </si>
  <si>
    <t xml:space="preserve">Valeur</t>
  </si>
  <si>
    <t xml:space="preserve">Effet</t>
  </si>
  <si>
    <t xml:space="preserve">Retenu à partir de</t>
  </si>
  <si>
    <t xml:space="preserve">Score pondéré égal ou supérieur : candidat retenu, sauf critère éliminatoire noté 1.</t>
  </si>
  <si>
    <t xml:space="preserve">Retenu sous conditions à partir de</t>
  </si>
  <si>
    <t xml:space="preserve">Score entre les deux seuils : retenu sous conditions (par exemple clause à renégocier, justificatif à obtenir avant la première mission). En dessous : non retenu.</t>
  </si>
  <si>
    <t xml:space="preserve">Le score est calculé ainsi : somme (poids × note) ÷ (5 × total des poids). Il va de 20 % (toutes les notes à 1) à 100 % (toutes les notes à 5) ; la note sur 20 de l’onglet « Sélection » est ce score multiplié par 20.</t>
  </si>
  <si>
    <t xml:space="preserve">Un critère éliminatoire noté 1 écarte le candidat, quel que soit son score : une attestation d’assurance absente ou un refus de la clause de conformité ne se compensent pas par un bon tarif.</t>
  </si>
  <si>
    <t xml:space="preserve">Les poids, les critères éliminatoires, l’échelle et les seuils sont des repères de terrain de K-li-T, pas des exigences du référentiel : adaptez-les à votre activité et gardez la trace de vos choix (c’est une façon de montrer vos modalités de sélection).</t>
  </si>
  <si>
    <t xml:space="preserve">K-li-T · Modèle Qualiopi V10 · Sélection des sous-traitants (indicateur 27)</t>
  </si>
  <si>
    <t xml:space="preserve">Grille de sélection des sous-traitants</t>
  </si>
  <si>
    <t xml:space="preserve">Une ligne par candidat : notez chaque critère de 1 à 5. La note pondérée sur 20, le rang et la décision proposée se calculent. Un critère éliminatoire noté 1 écarte le candidat.</t>
  </si>
  <si>
    <t xml:space="preserve">Candidats inscrits</t>
  </si>
  <si>
    <t xml:space="preserve">Prestation à sous-traiter</t>
  </si>
  <si>
    <t xml:space="preserve">Retenus (proposition)</t>
  </si>
  <si>
    <t xml:space="preserve">Responsable de la sélection</t>
  </si>
  <si>
    <t xml:space="preserve">Retenus sous conditions (proposition)</t>
  </si>
  <si>
    <t xml:space="preserve">Total des poids (doit faire 100)</t>
  </si>
  <si>
    <t xml:space="preserve">Non retenus ou écartés (proposition)</t>
  </si>
  <si>
    <t xml:space="preserve">Seuils de décision en vigueur</t>
  </si>
  <si>
    <t xml:space="preserve">Candidats aux notes incomplètes</t>
  </si>
  <si>
    <t xml:space="preserve">Décisions différentes de la proposition</t>
  </si>
  <si>
    <t xml:space="preserve">1. Le candidat</t>
  </si>
  <si>
    <t xml:space="preserve">2. Notes de 1 à 5 (1 = insuffisant, 3 = satisfaisant, 5 = très bon)</t>
  </si>
  <si>
    <t xml:space="preserve">3. Résultat calculé</t>
  </si>
  <si>
    <t xml:space="preserve">4. Décision</t>
  </si>
  <si>
    <t xml:space="preserve">Poids du critère (modifiable dans l’onglet Paramètres)</t>
  </si>
  <si>
    <t xml:space="preserve">Critère éliminatoire ? (modifiable dans l’onglet Paramètres)</t>
  </si>
  <si>
    <t xml:space="preserve">N°</t>
  </si>
  <si>
    <t xml:space="preserve">Candidat (sous-traitant ou salarié porté)</t>
  </si>
  <si>
    <t xml:space="preserve">Prestation envisagée</t>
  </si>
  <si>
    <t xml:space="preserve">Date d’évaluation</t>
  </si>
  <si>
    <t xml:space="preserve">Note pondérée sur 20</t>
  </si>
  <si>
    <t xml:space="preserve">Rang</t>
  </si>
  <si>
    <t xml:space="preserve">Critère éliminatoire noté 1</t>
  </si>
  <si>
    <t xml:space="preserve">Décision proposée</t>
  </si>
  <si>
    <t xml:space="preserve">Décision retenue</t>
  </si>
  <si>
    <t xml:space="preserve">Remarque (motif si la décision diffère)</t>
  </si>
  <si>
    <t xml:space="preserve">K-li-T · Modèle Qualiopi V10 · Fiche de suivi d’un sous-traitant (indicateur 27)</t>
  </si>
  <si>
    <t xml:space="preserve">Fiche de suivi du sous-traitant</t>
  </si>
  <si>
    <t xml:space="preserve">Copiez cet onglet pour chaque sous-traitant ou salarié porté (clic droit sur l’onglet, Déplacer ou copier, cocher « Créer une copie »). Remplissez les cellules blanches ; les cellules vertes se calculent.</t>
  </si>
  <si>
    <t xml:space="preserve">Sous-traitant ou salarié porté</t>
  </si>
  <si>
    <t xml:space="preserve">Date de référence</t>
  </si>
  <si>
    <t xml:space="preserve">Type</t>
  </si>
  <si>
    <t xml:space="preserve">Certification Qualiopi du sous-traitant</t>
  </si>
  <si>
    <t xml:space="preserve">Interlocuteur et coordonnées</t>
  </si>
  <si>
    <t xml:space="preserve">Contrat : éléments présents</t>
  </si>
  <si>
    <t xml:space="preserve">Missions confiées (résumé)</t>
  </si>
  <si>
    <t xml:space="preserve">Justificatifs reçus / demandés</t>
  </si>
  <si>
    <t xml:space="preserve">Formation(s) ou session(s) concernée(s)</t>
  </si>
  <si>
    <t xml:space="preserve">Note moyenne des évaluations (sur 5)</t>
  </si>
  <si>
    <t xml:space="preserve">Référent chez le donneur d’ordres</t>
  </si>
  <si>
    <t xml:space="preserve">État global</t>
  </si>
  <si>
    <t xml:space="preserve">1. Le contrat de sous-traitance</t>
  </si>
  <si>
    <t xml:space="preserve">Date de signature</t>
  </si>
  <si>
    <t xml:space="preserve">Montant de la prestation (€ HT)</t>
  </si>
  <si>
    <t xml:space="preserve">Début de la période de réalisation</t>
  </si>
  <si>
    <t xml:space="preserve">Durée de la prestation (heures ou jours)</t>
  </si>
  <si>
    <t xml:space="preserve">Fin de la période de réalisation</t>
  </si>
  <si>
    <t xml:space="preserve">Contrat signé par les deux parties ?</t>
  </si>
  <si>
    <t xml:space="preserve">Élément attendu dans le contrat</t>
  </si>
  <si>
    <t xml:space="preserve">Présent ?</t>
  </si>
  <si>
    <t xml:space="preserve">Référence (article ou annexe)</t>
  </si>
  <si>
    <t xml:space="preserve">Remarque</t>
  </si>
  <si>
    <t xml:space="preserve">Contenu et sanction de la formation (programme, objectifs, évaluation, attestation ou certification délivrée)</t>
  </si>
  <si>
    <t xml:space="preserve">Moyens mobilisés (intervenants, locaux, plateforme, supports)</t>
  </si>
  <si>
    <t xml:space="preserve">Conditions de réalisation et de suivi de l’action (émargement, évaluations, remontée des informations)</t>
  </si>
  <si>
    <t xml:space="preserve">Durée de la prestation</t>
  </si>
  <si>
    <t xml:space="preserve">Période de réalisation (dates)</t>
  </si>
  <si>
    <t xml:space="preserve">Montant de la prestation et modalités de paiement</t>
  </si>
  <si>
    <t xml:space="preserve">Respect du référentiel qualité et traçabilité : clause de conformité ou charte qualité annexée (nouveauté V10)</t>
  </si>
  <si>
    <t xml:space="preserve">Liste des preuves à remettre à l’organisme (émargements, évaluations, satisfaction, réclamations)</t>
  </si>
  <si>
    <t xml:space="preserve">Handicap : partenaires et référent du donneur d’ordres communiqués, adaptation de la prestation</t>
  </si>
  <si>
    <t xml:space="preserve">Formation relevant d’une habilitation : convention tripartite ou avenant, information du certificateur, vérification des compétences</t>
  </si>
  <si>
    <t xml:space="preserve">Éléments présents / éléments applicables</t>
  </si>
  <si>
    <t xml:space="preserve">2. Justificatifs reçus du sous-traitant</t>
  </si>
  <si>
    <t xml:space="preserve">Justificatif</t>
  </si>
  <si>
    <t xml:space="preserve">Demandé ?</t>
  </si>
  <si>
    <t xml:space="preserve">Date de réception</t>
  </si>
  <si>
    <t xml:space="preserve">Valable jusqu’au</t>
  </si>
  <si>
    <t xml:space="preserve">Statut</t>
  </si>
  <si>
    <t xml:space="preserve">CV et justificatifs de compétences (diplômes, certifications)</t>
  </si>
  <si>
    <t xml:space="preserve">Attestation d’assurance de responsabilité civile professionnelle</t>
  </si>
  <si>
    <t xml:space="preserve">Numéro de déclaration d’activité, si le sous-traitant en détient un</t>
  </si>
  <si>
    <t xml:space="preserve">Attestation de certification Qualiopi, si le sous-traitant en dispose</t>
  </si>
  <si>
    <t xml:space="preserve">Habilitation ou convention avec le certificateur (formation certifiante)</t>
  </si>
  <si>
    <t xml:space="preserve">Supports pédagogiques et programme validés par votre organisme</t>
  </si>
  <si>
    <t xml:space="preserve">Pièces de réalisation (émargements, évaluations, résultats de satisfaction)</t>
  </si>
  <si>
    <t xml:space="preserve">3. Évaluation après chaque prestation (notes de 1 à 5)</t>
  </si>
  <si>
    <t xml:space="preserve">Prestation ou session évaluée</t>
  </si>
  <si>
    <t xml:space="preserve">Date</t>
  </si>
  <si>
    <t xml:space="preserve">Programme et objectifs tenus</t>
  </si>
  <si>
    <t xml:space="preserve">Pièces de suivi remises</t>
  </si>
  <si>
    <t xml:space="preserve">Satisfaction des stagiaires</t>
  </si>
  <si>
    <t xml:space="preserve">Exigences qualité respectées</t>
  </si>
  <si>
    <t xml:space="preserve">Relation avec l’organisme</t>
  </si>
  <si>
    <t xml:space="preserve">Moyenne</t>
  </si>
  <si>
    <t xml:space="preserve">Décision</t>
  </si>
  <si>
    <t xml:space="preserve">Action ou remarque</t>
  </si>
  <si>
    <t xml:space="preserve">Moyenne générale et dernière évaluation</t>
  </si>
  <si>
    <t xml:space="preserve">4. Décision de suivi</t>
  </si>
  <si>
    <t xml:space="preserve">Prochaine réévaluation</t>
  </si>
  <si>
    <t xml:space="preserve">Décision globale</t>
  </si>
  <si>
    <t xml:space="preserve">Commentaire ou action à mener</t>
  </si>
  <si>
    <t xml:space="preserve">K-li-T · Modèle Qualiopi V10 · Registre des sous-traitants et salariés portés (indicateur 27)</t>
  </si>
  <si>
    <t xml:space="preserve">Registre des sous-traitants et des salariés portés</t>
  </si>
  <si>
    <t xml:space="preserve">Une ligne par sous-traitant, intervenant externe ou salarié porté. La colonne État indique ce qui manque : contrat, clause de conformité, justificatifs, réévaluation.</t>
  </si>
  <si>
    <t xml:space="preserve">Sous-traitants et salariés portés inscrits</t>
  </si>
  <si>
    <t xml:space="preserve">dont salariés portés (portage salarial)</t>
  </si>
  <si>
    <t xml:space="preserve">Organisme donneur d’ordres</t>
  </si>
  <si>
    <t xml:space="preserve">Contrats signés</t>
  </si>
  <si>
    <t xml:space="preserve">En blanc : la date du jour. Dans l’exemple, la date est fixée pour que les états restent lisibles.</t>
  </si>
  <si>
    <t xml:space="preserve">Contrats avec clause de conformité</t>
  </si>
  <si>
    <t xml:space="preserve">À jour</t>
  </si>
  <si>
    <t xml:space="preserve">À traiter (état autre que « À jour »)</t>
  </si>
  <si>
    <t xml:space="preserve">Montant total des contrats (€ HT)</t>
  </si>
  <si>
    <t xml:space="preserve">1. Qui et pour quoi</t>
  </si>
  <si>
    <t xml:space="preserve">2. Contrat et justificatifs</t>
  </si>
  <si>
    <t xml:space="preserve">3. Évaluation</t>
  </si>
  <si>
    <t xml:space="preserve">4. Lecture et suite</t>
  </si>
  <si>
    <t xml:space="preserve">Missions confiées</t>
  </si>
  <si>
    <t xml:space="preserve">Contrat signé ?</t>
  </si>
  <si>
    <t xml:space="preserve">Début de période</t>
  </si>
  <si>
    <t xml:space="preserve">Fin de période</t>
  </si>
  <si>
    <t xml:space="preserve">Montant (€ HT)</t>
  </si>
  <si>
    <t xml:space="preserve">Clause de conformité au référentiel ?</t>
  </si>
  <si>
    <t xml:space="preserve">Justificatifs reçus</t>
  </si>
  <si>
    <t xml:space="preserve">Dernière évaluation</t>
  </si>
  <si>
    <t xml:space="preserve">Note moyenne (sur 5)</t>
  </si>
  <si>
    <t xml:space="preserve">État (calculé)</t>
  </si>
  <si>
    <t xml:space="preserve">Action à mener</t>
  </si>
  <si>
    <t xml:space="preserve">Grille de sélection des sous-traitants (exemple fictif)</t>
  </si>
  <si>
    <t xml:space="preserve">Cinq candidats fictifs pour des animations externalisées. Le score, le rang et la décision proposée se calculent ; la décision retenue est la vôtre. Une cellule orange signale une décision différente de la proposition sans motif.</t>
  </si>
  <si>
    <t xml:space="preserve">Animation de formations externalisées, rentrée 2026</t>
  </si>
  <si>
    <t xml:space="preserve">Responsable pédagogique</t>
  </si>
  <si>
    <t xml:space="preserve">Formateur indépendant A</t>
  </si>
  <si>
    <t xml:space="preserve">Module Excel (3 jours)</t>
  </si>
  <si>
    <t xml:space="preserve">Retenu</t>
  </si>
  <si>
    <t xml:space="preserve">Cabinet B</t>
  </si>
  <si>
    <t xml:space="preserve">Prévention des risques liés au travail sur écran</t>
  </si>
  <si>
    <t xml:space="preserve">Retenu sous conditions</t>
  </si>
  <si>
    <t xml:space="preserve">Condition : clause de conformité et liste des preuves à ajouter au contrat</t>
  </si>
  <si>
    <t xml:space="preserve">Formatrice indépendante C</t>
  </si>
  <si>
    <t xml:space="preserve">Droit du travail pour managers</t>
  </si>
  <si>
    <t xml:space="preserve">Non retenu</t>
  </si>
  <si>
    <t xml:space="preserve">Cabinet D</t>
  </si>
  <si>
    <t xml:space="preserve">Management d’équipe (2 jours)</t>
  </si>
  <si>
    <t xml:space="preserve">Écarté</t>
  </si>
  <si>
    <t xml:space="preserve">Aucune attestation d’assurance fournie malgré deux relances</t>
  </si>
  <si>
    <t xml:space="preserve">Organisme E</t>
  </si>
  <si>
    <t xml:space="preserve">Classe virtuelle Excel</t>
  </si>
  <si>
    <t xml:space="preserve">Condition : outil de suivi des connexions à vérifier avant la première session</t>
  </si>
  <si>
    <t xml:space="preserve">Fiche de suivi du sous-traitant (exemple fictif)</t>
  </si>
  <si>
    <t xml:space="preserve">Un cabinet fictif, retenu sous conditions à la sélection. La fiche montre un contrat presque complet (liste des preuves à ajouter), des justificatifs en attente et une première évaluation.</t>
  </si>
  <si>
    <t xml:space="preserve">Organisme de formation sous-traitant</t>
  </si>
  <si>
    <t xml:space="preserve">Non demandée</t>
  </si>
  <si>
    <t xml:space="preserve">Responsable du cabinet, coordonnées au dossier</t>
  </si>
  <si>
    <t xml:space="preserve">Animation de deux sessions « Prévention des risques liés au travail sur écran » (14 heures chacune)</t>
  </si>
  <si>
    <t xml:space="preserve">Sessions 2026-10 et 2026-12, inter-entreprises</t>
  </si>
  <si>
    <t xml:space="preserve">28 heures</t>
  </si>
  <si>
    <t xml:space="preserve">Article 2</t>
  </si>
  <si>
    <t xml:space="preserve">Programme et évaluation finale annexés</t>
  </si>
  <si>
    <t xml:space="preserve">Article 3</t>
  </si>
  <si>
    <t xml:space="preserve">Salle de l’organisme, supports fournis par le cabinet</t>
  </si>
  <si>
    <t xml:space="preserve">Article 4</t>
  </si>
  <si>
    <t xml:space="preserve">Émargement et évaluations transmis sous 5 jours ouvrés</t>
  </si>
  <si>
    <t xml:space="preserve">Article 5</t>
  </si>
  <si>
    <t xml:space="preserve">Article 6</t>
  </si>
  <si>
    <t xml:space="preserve">Paiement à 30 jours après la dernière session</t>
  </si>
  <si>
    <t xml:space="preserve">Annexe 2</t>
  </si>
  <si>
    <t xml:space="preserve">Charte qualité signée, indique la version du référentiel en vigueur</t>
  </si>
  <si>
    <t xml:space="preserve">Liste à annexer par avenant avant la session de décembre</t>
  </si>
  <si>
    <t xml:space="preserve">Article 8</t>
  </si>
  <si>
    <t xml:space="preserve">Référent handicap du donneur d’ordres communiqué</t>
  </si>
  <si>
    <t xml:space="preserve">Sans objet</t>
  </si>
  <si>
    <t xml:space="preserve">Formation non certifiante</t>
  </si>
  <si>
    <t xml:space="preserve">CV et diplômes reçus</t>
  </si>
  <si>
    <t xml:space="preserve">À renouveler avant la session de décembre</t>
  </si>
  <si>
    <t xml:space="preserve">Non exigée par le contrat</t>
  </si>
  <si>
    <t xml:space="preserve">Supports validés le 20 septembre</t>
  </si>
  <si>
    <t xml:space="preserve">À recevoir après la session d’octobre</t>
  </si>
  <si>
    <t xml:space="preserve">Session 2026-10, 14 heures</t>
  </si>
  <si>
    <t xml:space="preserve">Poursuivre avec action</t>
  </si>
  <si>
    <t xml:space="preserve">Pièces de suivi remises avec trois jours de retard : rappel des délais du contrat</t>
  </si>
  <si>
    <t xml:space="preserve">Maintenir avec actions</t>
  </si>
  <si>
    <t xml:space="preserve">Ajouter la liste des preuves au contrat par avenant. Recevoir les pièces de la session d’octobre. Renouveler l’attestation d’assurance avant le 31/12/2026.</t>
  </si>
  <si>
    <t xml:space="preserve">Registre des sous-traitants et des salariés portés (exemple fictif)</t>
  </si>
  <si>
    <t xml:space="preserve">Six sous-traitants et salariés portés fictifs, avec les états que le registre fait ressortir : contrat à signer, clause à ajouter, période échue, justificatifs à compléter, évaluation en retard.</t>
  </si>
  <si>
    <t xml:space="preserve">Organisme de formation fictif (8 personnes)</t>
  </si>
  <si>
    <t xml:space="preserve">Formateur indépendant</t>
  </si>
  <si>
    <t xml:space="preserve">Module Excel (3 jours), classes de septembre à décembre</t>
  </si>
  <si>
    <t xml:space="preserve">Complets</t>
  </si>
  <si>
    <t xml:space="preserve">Prévention des risques liés au travail sur écran (2 × 14 h)</t>
  </si>
  <si>
    <t xml:space="preserve">Partiels</t>
  </si>
  <si>
    <t xml:space="preserve">Avenant pour la liste des preuves ; renouveler l’attestation d’assurance</t>
  </si>
  <si>
    <t xml:space="preserve">Formatrice portée G</t>
  </si>
  <si>
    <t xml:space="preserve">Salarié porté (portage salarial)</t>
  </si>
  <si>
    <t xml:space="preserve">Animation du module Management d’équipe</t>
  </si>
  <si>
    <t xml:space="preserve">Ajouter la clause de conformité au contrat de portage et à l’ordre de mission</t>
  </si>
  <si>
    <t xml:space="preserve">Formateur indépendant F</t>
  </si>
  <si>
    <t xml:space="preserve">Accompagnement individuel, module communication</t>
  </si>
  <si>
    <t xml:space="preserve">Contrat échu : le renouveler ou le clore dans le registre</t>
  </si>
  <si>
    <t xml:space="preserve">Formateur indépendant H</t>
  </si>
  <si>
    <t xml:space="preserve">Séances de rattrapage en comptabilité</t>
  </si>
  <si>
    <t xml:space="preserve">Aucun</t>
  </si>
  <si>
    <t xml:space="preserve">Prestation commencée sans contrat : régulariser avant toute nouvelle séance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</si>
  <si>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</si>
  <si>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</si>
  <si>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Type de sous-traitant</t>
  </si>
  <si>
    <t xml:space="preserve">Décision évaluation</t>
  </si>
  <si>
    <t xml:space="preserve">Justificatifs</t>
  </si>
  <si>
    <t xml:space="preserve">Décision de sélection</t>
  </si>
  <si>
    <t xml:space="preserve">Poursuivre</t>
  </si>
  <si>
    <t xml:space="preserve">Maintenir</t>
  </si>
  <si>
    <t xml:space="preserve">Réévaluer avant une nouvelle mission</t>
  </si>
  <si>
    <t xml:space="preserve">Réévaluer</t>
  </si>
  <si>
    <t xml:space="preserve">Autre intervenant externe</t>
  </si>
  <si>
    <t xml:space="preserve">Ne plus mobiliser</t>
  </si>
  <si>
    <t xml:space="preserve">Mettre fin à la collaboration</t>
  </si>
  <si>
    <t xml:space="preserve">En attente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</si>
</sst>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%"/>
    <numFmt numFmtId="167" formatCode="dd/mm/yyyy"/>
    <numFmt numFmtId="168" formatCode="0.0"/>
    <numFmt numFmtId="169" formatCode="#,##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i val="true"/>
      <sz val="10"/>
      <color rgb="FF5F585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1A1816"/>
        <bgColor rgb="FF000000"/>
      </patternFill>
    </fill>
    <fill>
      <patternFill patternType="solid">
        <fgColor rgb="FF5F585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b val="1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b val="1"/>
        <color rgb="FF137252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37252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43.5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43.5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43.5" hidden="false" customHeight="true" outlineLevel="0" collapsed="false">
      <c r="B16" s="4" t="s">
        <v>11</v>
      </c>
    </row>
    <row r="17" customFormat="false" ht="30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19" customFormat="false" ht="30" hidden="false" customHeight="true" outlineLevel="0" collapsed="false">
      <c r="B19" s="4" t="s">
        <v>14</v>
      </c>
    </row>
    <row r="20" customFormat="false" ht="43.5" hidden="false" customHeight="true" outlineLevel="0" collapsed="false">
      <c r="B20" s="4" t="s">
        <v>15</v>
      </c>
    </row>
    <row r="22" customFormat="false" ht="19.5" hidden="false" customHeight="true" outlineLevel="0" collapsed="false">
      <c r="B22" s="5" t="s">
        <v>16</v>
      </c>
    </row>
    <row r="23" customFormat="false" ht="30" hidden="false" customHeight="true" outlineLevel="0" collapsed="false">
      <c r="B23" s="4" t="s">
        <v>17</v>
      </c>
    </row>
    <row r="24" customFormat="false" ht="30" hidden="false" customHeight="true" outlineLevel="0" collapsed="false">
      <c r="B24" s="4" t="s">
        <v>18</v>
      </c>
    </row>
    <row r="26" customFormat="false" ht="19.5" hidden="false" customHeight="true" outlineLevel="0" collapsed="false">
      <c r="B26" s="5" t="s">
        <v>19</v>
      </c>
    </row>
    <row r="27" customFormat="false" ht="18" hidden="false" customHeight="true" outlineLevel="0" collapsed="false">
      <c r="B27" s="6" t="s">
        <v>20</v>
      </c>
    </row>
    <row r="28" customFormat="false" ht="18" hidden="false" customHeight="true" outlineLevel="0" collapsed="false">
      <c r="B28" s="7" t="s">
        <v>21</v>
      </c>
    </row>
    <row r="29" customFormat="false" ht="18" hidden="false" customHeight="true" outlineLevel="0" collapsed="false">
      <c r="B29" s="8" t="s">
        <v>22</v>
      </c>
    </row>
    <row r="31" customFormat="false" ht="19.5" hidden="false" customHeight="true" outlineLevel="0" collapsed="false">
      <c r="B31" s="5" t="s">
        <v>23</v>
      </c>
    </row>
    <row r="32" customFormat="false" ht="30" hidden="false" customHeight="true" outlineLevel="0" collapsed="false">
      <c r="B32" s="4" t="s">
        <v>24</v>
      </c>
    </row>
    <row r="33" customFormat="false" ht="30" hidden="false" customHeight="true" outlineLevel="0" collapsed="false">
      <c r="B33" s="4" t="s">
        <v>25</v>
      </c>
    </row>
    <row r="34" customFormat="false" ht="30" hidden="false" customHeight="true" outlineLevel="0" collapsed="false">
      <c r="B34" s="4" t="s">
        <v>26</v>
      </c>
    </row>
    <row r="35" customFormat="false" ht="16.5" hidden="false" customHeight="true" outlineLevel="0" collapsed="false">
      <c r="B35" s="4" t="s">
        <v>27</v>
      </c>
    </row>
    <row r="36" customFormat="false" ht="30" hidden="false" customHeight="true" outlineLevel="0" collapsed="false">
      <c r="B36" s="4" t="s">
        <v>28</v>
      </c>
    </row>
    <row r="37" customFormat="false" ht="16.5" hidden="false" customHeight="true" outlineLevel="0" collapsed="false">
      <c r="B37" s="4" t="s">
        <v>29</v>
      </c>
    </row>
    <row r="39" customFormat="false" ht="19.5" hidden="false" customHeight="true" outlineLevel="0" collapsed="false">
      <c r="B39" s="5" t="s">
        <v>30</v>
      </c>
    </row>
    <row r="40" customFormat="false" ht="16.5" hidden="false" customHeight="true" outlineLevel="0" collapsed="false">
      <c r="B40" s="4" t="s">
        <v>31</v>
      </c>
    </row>
    <row r="42" customFormat="false" ht="43.5" hidden="false" customHeight="true" outlineLevel="0" collapsed="false">
      <c r="B42" s="9" t="s">
        <v>32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  <col collapsed="false" customWidth="true" hidden="false" outlineLevel="0" max="3" min="3" style="0" width="13"/>
    <col collapsed="false" customWidth="true" hidden="false" outlineLevel="0" max="4" min="4" style="0" width="52"/>
    <col collapsed="false" customWidth="true" hidden="false" outlineLevel="0" max="7" min="5" style="0" width="30"/>
  </cols>
  <sheetData>
    <row r="1" customFormat="false" ht="21.75" hidden="false" customHeight="true" outlineLevel="0" collapsed="false">
      <c r="A1" s="1" t="s">
        <v>33</v>
      </c>
      <c r="B1" s="2"/>
      <c r="C1" s="2"/>
      <c r="D1" s="2"/>
      <c r="E1" s="2"/>
      <c r="F1" s="2"/>
      <c r="G1" s="2"/>
    </row>
    <row r="2" customFormat="false" ht="25.5" hidden="false" customHeight="true" outlineLevel="0" collapsed="false">
      <c r="A2" s="3" t="s">
        <v>34</v>
      </c>
    </row>
    <row r="4" customFormat="false" ht="30" hidden="false" customHeight="true" outlineLevel="0" collapsed="false">
      <c r="A4" s="10" t="s">
        <v>35</v>
      </c>
      <c r="B4" s="10" t="s">
        <v>36</v>
      </c>
      <c r="C4" s="10" t="s">
        <v>37</v>
      </c>
      <c r="D4" s="10" t="s">
        <v>38</v>
      </c>
      <c r="E4" s="10" t="s">
        <v>39</v>
      </c>
      <c r="F4" s="10" t="s">
        <v>40</v>
      </c>
      <c r="G4" s="10" t="s">
        <v>41</v>
      </c>
    </row>
    <row r="5" customFormat="false" ht="57" hidden="false" customHeight="true" outlineLevel="0" collapsed="false">
      <c r="A5" s="11" t="s">
        <v>42</v>
      </c>
      <c r="B5" s="12" t="n">
        <v>20</v>
      </c>
      <c r="C5" s="12" t="s">
        <v>43</v>
      </c>
      <c r="D5" s="11" t="s">
        <v>44</v>
      </c>
      <c r="E5" s="11" t="s">
        <v>45</v>
      </c>
      <c r="F5" s="11" t="s">
        <v>46</v>
      </c>
      <c r="G5" s="11" t="s">
        <v>47</v>
      </c>
    </row>
    <row r="6" customFormat="false" ht="30.75" hidden="false" customHeight="true" outlineLevel="0" collapsed="false">
      <c r="A6" s="11" t="s">
        <v>48</v>
      </c>
      <c r="B6" s="12" t="n">
        <v>10</v>
      </c>
      <c r="C6" s="12" t="s">
        <v>43</v>
      </c>
      <c r="D6" s="11" t="s">
        <v>49</v>
      </c>
      <c r="E6" s="11" t="s">
        <v>50</v>
      </c>
      <c r="F6" s="11" t="s">
        <v>51</v>
      </c>
      <c r="G6" s="11" t="s">
        <v>52</v>
      </c>
    </row>
    <row r="7" customFormat="false" ht="30.75" hidden="false" customHeight="true" outlineLevel="0" collapsed="false">
      <c r="A7" s="11" t="s">
        <v>53</v>
      </c>
      <c r="B7" s="12" t="n">
        <v>10</v>
      </c>
      <c r="C7" s="12" t="s">
        <v>54</v>
      </c>
      <c r="D7" s="11" t="s">
        <v>55</v>
      </c>
      <c r="E7" s="11" t="s">
        <v>56</v>
      </c>
      <c r="F7" s="11" t="s">
        <v>57</v>
      </c>
      <c r="G7" s="11" t="s">
        <v>58</v>
      </c>
    </row>
    <row r="8" customFormat="false" ht="43.5" hidden="false" customHeight="true" outlineLevel="0" collapsed="false">
      <c r="A8" s="11" t="s">
        <v>59</v>
      </c>
      <c r="B8" s="12" t="n">
        <v>20</v>
      </c>
      <c r="C8" s="12" t="s">
        <v>54</v>
      </c>
      <c r="D8" s="11" t="s">
        <v>60</v>
      </c>
      <c r="E8" s="11" t="s">
        <v>61</v>
      </c>
      <c r="F8" s="11" t="s">
        <v>62</v>
      </c>
      <c r="G8" s="11" t="s">
        <v>63</v>
      </c>
    </row>
    <row r="9" customFormat="false" ht="43.5" hidden="false" customHeight="true" outlineLevel="0" collapsed="false">
      <c r="A9" s="11" t="s">
        <v>64</v>
      </c>
      <c r="B9" s="12" t="n">
        <v>10</v>
      </c>
      <c r="C9" s="12" t="s">
        <v>43</v>
      </c>
      <c r="D9" s="11" t="s">
        <v>65</v>
      </c>
      <c r="E9" s="11" t="s">
        <v>66</v>
      </c>
      <c r="F9" s="11" t="s">
        <v>67</v>
      </c>
      <c r="G9" s="11" t="s">
        <v>68</v>
      </c>
    </row>
    <row r="10" customFormat="false" ht="43.5" hidden="false" customHeight="true" outlineLevel="0" collapsed="false">
      <c r="A10" s="11" t="s">
        <v>69</v>
      </c>
      <c r="B10" s="12" t="n">
        <v>10</v>
      </c>
      <c r="C10" s="12" t="s">
        <v>43</v>
      </c>
      <c r="D10" s="11" t="s">
        <v>70</v>
      </c>
      <c r="E10" s="11" t="s">
        <v>71</v>
      </c>
      <c r="F10" s="11" t="s">
        <v>72</v>
      </c>
      <c r="G10" s="11" t="s">
        <v>73</v>
      </c>
    </row>
    <row r="11" customFormat="false" ht="43.5" hidden="false" customHeight="true" outlineLevel="0" collapsed="false">
      <c r="A11" s="11" t="s">
        <v>74</v>
      </c>
      <c r="B11" s="12" t="n">
        <v>10</v>
      </c>
      <c r="C11" s="12" t="s">
        <v>43</v>
      </c>
      <c r="D11" s="11" t="s">
        <v>75</v>
      </c>
      <c r="E11" s="11" t="s">
        <v>76</v>
      </c>
      <c r="F11" s="11" t="s">
        <v>77</v>
      </c>
      <c r="G11" s="11" t="s">
        <v>78</v>
      </c>
    </row>
    <row r="12" customFormat="false" ht="30.75" hidden="false" customHeight="true" outlineLevel="0" collapsed="false">
      <c r="A12" s="11" t="s">
        <v>79</v>
      </c>
      <c r="B12" s="12" t="n">
        <v>10</v>
      </c>
      <c r="C12" s="12" t="s">
        <v>43</v>
      </c>
      <c r="D12" s="11" t="s">
        <v>80</v>
      </c>
      <c r="E12" s="11" t="s">
        <v>81</v>
      </c>
      <c r="F12" s="11" t="s">
        <v>82</v>
      </c>
      <c r="G12" s="11" t="s">
        <v>83</v>
      </c>
    </row>
    <row r="13" customFormat="false" ht="15" hidden="false" customHeight="false" outlineLevel="0" collapsed="false">
      <c r="A13" s="13" t="s">
        <v>84</v>
      </c>
      <c r="B13" s="14" t="n">
        <f aca="false">SUM(B5:B12)</f>
        <v>100</v>
      </c>
      <c r="C13" s="15" t="str">
        <f aca="false">IF(B13=100,"Le total fait bien 100.","Attention : le total des poids est de "&amp;B13&amp;" au lieu de 100. Le calcul reste correct, mais la lecture est plus simple avec 100.")</f>
        <v>Le total fait bien 100.</v>
      </c>
      <c r="D13" s="15"/>
      <c r="E13" s="15"/>
      <c r="F13" s="15"/>
      <c r="G13" s="15"/>
    </row>
    <row r="15" customFormat="false" ht="21.75" hidden="false" customHeight="true" outlineLevel="0" collapsed="false">
      <c r="A15" s="10" t="s">
        <v>85</v>
      </c>
      <c r="B15" s="10" t="s">
        <v>86</v>
      </c>
      <c r="C15" s="10" t="s">
        <v>87</v>
      </c>
      <c r="D15" s="10"/>
      <c r="E15" s="10"/>
      <c r="F15" s="10"/>
      <c r="G15" s="10"/>
    </row>
    <row r="16" customFormat="false" ht="31.5" hidden="false" customHeight="true" outlineLevel="0" collapsed="false">
      <c r="A16" s="13" t="s">
        <v>88</v>
      </c>
      <c r="B16" s="16" t="n">
        <v>0.7</v>
      </c>
      <c r="C16" s="11" t="s">
        <v>89</v>
      </c>
      <c r="D16" s="11"/>
      <c r="E16" s="11"/>
      <c r="F16" s="11"/>
      <c r="G16" s="11"/>
    </row>
    <row r="17" customFormat="false" ht="31.5" hidden="false" customHeight="true" outlineLevel="0" collapsed="false">
      <c r="A17" s="13" t="s">
        <v>90</v>
      </c>
      <c r="B17" s="16" t="n">
        <v>0.5</v>
      </c>
      <c r="C17" s="11" t="s">
        <v>91</v>
      </c>
      <c r="D17" s="11"/>
      <c r="E17" s="11"/>
      <c r="F17" s="11"/>
      <c r="G17" s="11"/>
    </row>
    <row r="19" customFormat="false" ht="31.5" hidden="false" customHeight="true" outlineLevel="0" collapsed="false">
      <c r="A19" s="11" t="s">
        <v>92</v>
      </c>
      <c r="B19" s="11"/>
      <c r="C19" s="11"/>
      <c r="D19" s="11"/>
      <c r="E19" s="11"/>
      <c r="F19" s="11"/>
      <c r="G19" s="11"/>
    </row>
    <row r="20" customFormat="false" ht="31.5" hidden="false" customHeight="true" outlineLevel="0" collapsed="false">
      <c r="A20" s="11" t="s">
        <v>93</v>
      </c>
      <c r="B20" s="11"/>
      <c r="C20" s="11"/>
      <c r="D20" s="11"/>
      <c r="E20" s="11"/>
      <c r="F20" s="11"/>
      <c r="G20" s="11"/>
    </row>
    <row r="21" customFormat="false" ht="31.5" hidden="false" customHeight="true" outlineLevel="0" collapsed="false">
      <c r="A21" s="11" t="s">
        <v>94</v>
      </c>
      <c r="B21" s="11"/>
      <c r="C21" s="11"/>
      <c r="D21" s="11"/>
      <c r="E21" s="11"/>
      <c r="F21" s="11"/>
      <c r="G21" s="11"/>
    </row>
  </sheetData>
  <mergeCells count="7">
    <mergeCell ref="C13:G13"/>
    <mergeCell ref="C15:G15"/>
    <mergeCell ref="C16:G16"/>
    <mergeCell ref="C17:G17"/>
    <mergeCell ref="A19:G19"/>
    <mergeCell ref="A20:G20"/>
    <mergeCell ref="A21:G21"/>
  </mergeCells>
  <conditionalFormatting sqref="B13">
    <cfRule type="expression" priority="2" aboveAverage="0" equalAverage="0" bottom="0" percent="0" rank="0" text="" dxfId="0">
      <formula>$B13&lt;&gt;100</formula>
    </cfRule>
  </conditionalFormatting>
  <conditionalFormatting sqref="C5:C12">
    <cfRule type="expression" priority="3" aboveAverage="0" equalAverage="0" bottom="0" percent="0" rank="0" text="" dxfId="1">
      <formula>$C5="Oui"</formula>
    </cfRule>
  </conditionalFormatting>
  <dataValidations count="1">
    <dataValidation allowBlank="true" errorStyle="stop" operator="between" showDropDown="false" showErrorMessage="false" showInputMessage="false" sqref="C5:C12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R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6"/>
    <col collapsed="false" customWidth="true" hidden="false" outlineLevel="0" max="4" min="4" style="0" width="12"/>
    <col collapsed="false" customWidth="true" hidden="false" outlineLevel="0" max="13" min="5" style="0" width="11"/>
    <col collapsed="false" customWidth="true" hidden="false" outlineLevel="0" max="14" min="14" style="0" width="7"/>
    <col collapsed="false" customWidth="true" hidden="false" outlineLevel="0" max="15" min="15" style="0" width="12"/>
    <col collapsed="false" customWidth="true" hidden="false" outlineLevel="0" max="17" min="16" style="0" width="22"/>
    <col collapsed="false" customWidth="true" hidden="false" outlineLevel="0" max="18" min="18" style="0" width="38"/>
  </cols>
  <sheetData>
    <row r="1" customFormat="false" ht="21.75" hidden="false" customHeight="true" outlineLevel="0" collapsed="false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25.5" hidden="false" customHeight="true" outlineLevel="0" collapsed="false">
      <c r="A2" s="3" t="s">
        <v>96</v>
      </c>
    </row>
    <row r="3" customFormat="false" ht="16.5" hidden="false" customHeight="true" outlineLevel="0" collapsed="false">
      <c r="A3" s="17" t="s">
        <v>97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customFormat="false" ht="19.5" hidden="false" customHeight="true" outlineLevel="0" collapsed="false">
      <c r="B4" s="13" t="s">
        <v>98</v>
      </c>
      <c r="C4" s="14" t="n">
        <f aca="false">COUNTA(B14:B28)</f>
        <v>0</v>
      </c>
      <c r="E4" s="13" t="s">
        <v>99</v>
      </c>
      <c r="F4" s="13"/>
      <c r="G4" s="13"/>
      <c r="H4" s="18"/>
      <c r="I4" s="18"/>
      <c r="J4" s="18"/>
      <c r="K4" s="18"/>
      <c r="L4" s="18"/>
    </row>
    <row r="5" customFormat="false" ht="19.5" hidden="false" customHeight="true" outlineLevel="0" collapsed="false">
      <c r="B5" s="13" t="s">
        <v>100</v>
      </c>
      <c r="C5" s="14" t="n">
        <f aca="false">COUNTIF(P14:P28,"Retenu")</f>
        <v>0</v>
      </c>
      <c r="E5" s="13" t="s">
        <v>101</v>
      </c>
      <c r="F5" s="13"/>
      <c r="G5" s="13"/>
      <c r="H5" s="18"/>
      <c r="I5" s="18"/>
      <c r="J5" s="18"/>
      <c r="K5" s="18"/>
      <c r="L5" s="18"/>
    </row>
    <row r="6" customFormat="false" ht="31.5" hidden="false" customHeight="true" outlineLevel="0" collapsed="false">
      <c r="B6" s="13" t="s">
        <v>102</v>
      </c>
      <c r="C6" s="14" t="n">
        <f aca="false">COUNTIF(P14:P28,"Retenu sous conditions")</f>
        <v>0</v>
      </c>
      <c r="E6" s="13" t="s">
        <v>103</v>
      </c>
      <c r="F6" s="13"/>
      <c r="G6" s="13"/>
      <c r="H6" s="14" t="n">
        <f aca="false">Paramètres!$B$13</f>
        <v>100</v>
      </c>
      <c r="I6" s="14"/>
      <c r="J6" s="14"/>
      <c r="K6" s="14"/>
      <c r="L6" s="14"/>
    </row>
    <row r="7" customFormat="false" ht="30" hidden="false" customHeight="true" outlineLevel="0" collapsed="false">
      <c r="B7" s="13" t="s">
        <v>104</v>
      </c>
      <c r="C7" s="14" t="n">
        <f aca="false">COUNTIF(P14:P28,"Non retenu")+COUNTIF(P14:P28,"Écarté")</f>
        <v>0</v>
      </c>
      <c r="E7" s="13" t="s">
        <v>105</v>
      </c>
      <c r="F7" s="13"/>
      <c r="G7" s="13"/>
      <c r="H7" s="15" t="str">
        <f aca="false">"Retenu à partir de "&amp;ROUND(Paramètres!$B$16*100,0)&amp;" %, sous conditions à partir de "&amp;ROUND(Paramètres!$B$17*100,0)&amp;" %"</f>
        <v>Retenu à partir de 70 %, sous conditions à partir de 50 %</v>
      </c>
      <c r="I7" s="15"/>
      <c r="J7" s="15"/>
      <c r="K7" s="15"/>
      <c r="L7" s="15"/>
    </row>
    <row r="8" customFormat="false" ht="30" hidden="false" customHeight="true" outlineLevel="0" collapsed="false">
      <c r="B8" s="13" t="s">
        <v>106</v>
      </c>
      <c r="C8" s="14" t="n">
        <f aca="false">SUMPRODUCT((B14:B28&lt;&gt;"")*(((E14:E28="")+(F14:F28="")+(G14:G28="")+(H14:H28="")+(I14:I28="")+(J14:J28="")+(K14:K28="")+(L14:L28=""))&gt;0))</f>
        <v>0</v>
      </c>
    </row>
    <row r="9" customFormat="false" ht="30" hidden="false" customHeight="true" outlineLevel="0" collapsed="false">
      <c r="B9" s="13" t="s">
        <v>107</v>
      </c>
      <c r="C9" s="14" t="n">
        <f aca="false">SUMPRODUCT((Q14:Q28&lt;&gt;"")*(Q14:Q28&lt;&gt;"En attente")*(P14:P28&lt;&gt;"")*(Q14:Q28&lt;&gt;P14:P28))</f>
        <v>0</v>
      </c>
    </row>
    <row r="10" customFormat="false" ht="19.5" hidden="false" customHeight="true" outlineLevel="0" collapsed="false">
      <c r="A10" s="19" t="s">
        <v>108</v>
      </c>
      <c r="B10" s="19"/>
      <c r="C10" s="19"/>
      <c r="D10" s="19"/>
      <c r="E10" s="20" t="s">
        <v>109</v>
      </c>
      <c r="F10" s="20"/>
      <c r="G10" s="20"/>
      <c r="H10" s="20"/>
      <c r="I10" s="20"/>
      <c r="J10" s="20"/>
      <c r="K10" s="20"/>
      <c r="L10" s="20"/>
      <c r="M10" s="19" t="s">
        <v>110</v>
      </c>
      <c r="N10" s="19"/>
      <c r="O10" s="19"/>
      <c r="P10" s="19"/>
      <c r="Q10" s="20" t="s">
        <v>111</v>
      </c>
      <c r="R10" s="20"/>
    </row>
    <row r="11" customFormat="false" ht="21.75" hidden="false" customHeight="true" outlineLevel="0" collapsed="false">
      <c r="A11" s="13" t="s">
        <v>112</v>
      </c>
      <c r="B11" s="13"/>
      <c r="C11" s="13"/>
      <c r="D11" s="13"/>
      <c r="E11" s="14" t="n">
        <f aca="false">Paramètres!$B$5</f>
        <v>20</v>
      </c>
      <c r="F11" s="14" t="n">
        <f aca="false">Paramètres!$B$6</f>
        <v>10</v>
      </c>
      <c r="G11" s="14" t="n">
        <f aca="false">Paramètres!$B$7</f>
        <v>10</v>
      </c>
      <c r="H11" s="14" t="n">
        <f aca="false">Paramètres!$B$8</f>
        <v>20</v>
      </c>
      <c r="I11" s="14" t="n">
        <f aca="false">Paramètres!$B$9</f>
        <v>10</v>
      </c>
      <c r="J11" s="14" t="n">
        <f aca="false">Paramètres!$B$10</f>
        <v>10</v>
      </c>
      <c r="K11" s="14" t="n">
        <f aca="false">Paramètres!$B$11</f>
        <v>10</v>
      </c>
      <c r="L11" s="14" t="n">
        <f aca="false">Paramètres!$B$12</f>
        <v>10</v>
      </c>
    </row>
    <row r="12" customFormat="false" ht="21.75" hidden="false" customHeight="true" outlineLevel="0" collapsed="false">
      <c r="A12" s="13" t="s">
        <v>113</v>
      </c>
      <c r="B12" s="13"/>
      <c r="C12" s="13"/>
      <c r="D12" s="13"/>
      <c r="E12" s="21" t="str">
        <f aca="false">Paramètres!$C$5</f>
        <v>Non</v>
      </c>
      <c r="F12" s="21" t="str">
        <f aca="false">Paramètres!$C$6</f>
        <v>Non</v>
      </c>
      <c r="G12" s="21" t="str">
        <f aca="false">Paramètres!$C$7</f>
        <v>Oui</v>
      </c>
      <c r="H12" s="21" t="str">
        <f aca="false">Paramètres!$C$8</f>
        <v>Oui</v>
      </c>
      <c r="I12" s="21" t="str">
        <f aca="false">Paramètres!$C$9</f>
        <v>Non</v>
      </c>
      <c r="J12" s="21" t="str">
        <f aca="false">Paramètres!$C$10</f>
        <v>Non</v>
      </c>
      <c r="K12" s="21" t="str">
        <f aca="false">Paramètres!$C$11</f>
        <v>Non</v>
      </c>
      <c r="L12" s="21" t="str">
        <f aca="false">Paramètres!$C$12</f>
        <v>Non</v>
      </c>
    </row>
    <row r="13" customFormat="false" ht="51.75" hidden="false" customHeight="true" outlineLevel="0" collapsed="false">
      <c r="A13" s="10" t="s">
        <v>114</v>
      </c>
      <c r="B13" s="10" t="s">
        <v>115</v>
      </c>
      <c r="C13" s="10" t="s">
        <v>116</v>
      </c>
      <c r="D13" s="10" t="s">
        <v>117</v>
      </c>
      <c r="E13" s="10" t="str">
        <f aca="false">Paramètres!$A$5</f>
        <v>Compétences</v>
      </c>
      <c r="F13" s="10" t="str">
        <f aca="false">Paramètres!$A$6</f>
        <v>Références</v>
      </c>
      <c r="G13" s="10" t="str">
        <f aca="false">Paramètres!$A$7</f>
        <v>Assurance</v>
      </c>
      <c r="H13" s="10" t="str">
        <f aca="false">Paramètres!$A$8</f>
        <v>Engagement au référentiel</v>
      </c>
      <c r="I13" s="10" t="str">
        <f aca="false">Paramètres!$A$9</f>
        <v>Handicap</v>
      </c>
      <c r="J13" s="10" t="str">
        <f aca="false">Paramètres!$A$10</f>
        <v>Évaluation</v>
      </c>
      <c r="K13" s="10" t="str">
        <f aca="false">Paramètres!$A$11</f>
        <v>Réclamations</v>
      </c>
      <c r="L13" s="10" t="str">
        <f aca="false">Paramètres!$A$12</f>
        <v>Tarif</v>
      </c>
      <c r="M13" s="10" t="s">
        <v>118</v>
      </c>
      <c r="N13" s="10" t="s">
        <v>119</v>
      </c>
      <c r="O13" s="10" t="s">
        <v>120</v>
      </c>
      <c r="P13" s="10" t="s">
        <v>121</v>
      </c>
      <c r="Q13" s="10" t="s">
        <v>122</v>
      </c>
      <c r="R13" s="10" t="s">
        <v>123</v>
      </c>
    </row>
    <row r="14" customFormat="false" ht="21.75" hidden="false" customHeight="true" outlineLevel="0" collapsed="false">
      <c r="A14" s="22" t="n">
        <v>1</v>
      </c>
      <c r="B14" s="18"/>
      <c r="C14" s="18"/>
      <c r="D14" s="23"/>
      <c r="E14" s="12"/>
      <c r="F14" s="12"/>
      <c r="G14" s="12"/>
      <c r="H14" s="12"/>
      <c r="I14" s="12"/>
      <c r="J14" s="12"/>
      <c r="K14" s="12"/>
      <c r="L14" s="12"/>
      <c r="M14" s="24" t="str">
        <f aca="false">IF(COUNT(E14:L14)&lt;8,"",SUMPRODUCT($E$11:$L$11,E14:L14)/(5*SUM($E$11:$L$11))*20)</f>
        <v/>
      </c>
      <c r="N14" s="21" t="str">
        <f aca="false">IF(OR(M14="",O14="Oui"),"",1+COUNTIFS($M$14:$M$28,"&gt;"&amp;M14,$O$14:$O$28,"&lt;&gt;Oui"))</f>
        <v/>
      </c>
      <c r="O14" s="21" t="str">
        <f aca="false">IF(COUNT(E14:L14)=0,"",IF(SUMPRODUCT(($E$12:$L$12="Oui")*(E14:L14=1))&gt;0,"Oui","Non"))</f>
        <v/>
      </c>
      <c r="P14" s="21" t="str">
        <f aca="false">IF(O14="Oui","Écarté",IF(M14="","",IF(M14/20&gt;=Paramètres!$B$16,"Retenu",IF(M14/20&gt;=Paramètres!$B$17,"Retenu sous conditions","Non retenu"))))</f>
        <v/>
      </c>
      <c r="Q14" s="12"/>
      <c r="R14" s="18"/>
    </row>
    <row r="15" customFormat="false" ht="21.75" hidden="false" customHeight="true" outlineLevel="0" collapsed="false">
      <c r="A15" s="22" t="n">
        <v>2</v>
      </c>
      <c r="B15" s="18"/>
      <c r="C15" s="18"/>
      <c r="D15" s="23"/>
      <c r="E15" s="12"/>
      <c r="F15" s="12"/>
      <c r="G15" s="12"/>
      <c r="H15" s="12"/>
      <c r="I15" s="12"/>
      <c r="J15" s="12"/>
      <c r="K15" s="12"/>
      <c r="L15" s="12"/>
      <c r="M15" s="24" t="str">
        <f aca="false">IF(COUNT(E15:L15)&lt;8,"",SUMPRODUCT($E$11:$L$11,E15:L15)/(5*SUM($E$11:$L$11))*20)</f>
        <v/>
      </c>
      <c r="N15" s="21" t="str">
        <f aca="false">IF(OR(M15="",O15="Oui"),"",1+COUNTIFS($M$14:$M$28,"&gt;"&amp;M15,$O$14:$O$28,"&lt;&gt;Oui"))</f>
        <v/>
      </c>
      <c r="O15" s="21" t="str">
        <f aca="false">IF(COUNT(E15:L15)=0,"",IF(SUMPRODUCT(($E$12:$L$12="Oui")*(E15:L15=1))&gt;0,"Oui","Non"))</f>
        <v/>
      </c>
      <c r="P15" s="21" t="str">
        <f aca="false">IF(O15="Oui","Écarté",IF(M15="","",IF(M15/20&gt;=Paramètres!$B$16,"Retenu",IF(M15/20&gt;=Paramètres!$B$17,"Retenu sous conditions","Non retenu"))))</f>
        <v/>
      </c>
      <c r="Q15" s="12"/>
      <c r="R15" s="18"/>
    </row>
    <row r="16" customFormat="false" ht="21.75" hidden="false" customHeight="true" outlineLevel="0" collapsed="false">
      <c r="A16" s="22" t="n">
        <v>3</v>
      </c>
      <c r="B16" s="18"/>
      <c r="C16" s="18"/>
      <c r="D16" s="23"/>
      <c r="E16" s="12"/>
      <c r="F16" s="12"/>
      <c r="G16" s="12"/>
      <c r="H16" s="12"/>
      <c r="I16" s="12"/>
      <c r="J16" s="12"/>
      <c r="K16" s="12"/>
      <c r="L16" s="12"/>
      <c r="M16" s="24" t="str">
        <f aca="false">IF(COUNT(E16:L16)&lt;8,"",SUMPRODUCT($E$11:$L$11,E16:L16)/(5*SUM($E$11:$L$11))*20)</f>
        <v/>
      </c>
      <c r="N16" s="21" t="str">
        <f aca="false">IF(OR(M16="",O16="Oui"),"",1+COUNTIFS($M$14:$M$28,"&gt;"&amp;M16,$O$14:$O$28,"&lt;&gt;Oui"))</f>
        <v/>
      </c>
      <c r="O16" s="21" t="str">
        <f aca="false">IF(COUNT(E16:L16)=0,"",IF(SUMPRODUCT(($E$12:$L$12="Oui")*(E16:L16=1))&gt;0,"Oui","Non"))</f>
        <v/>
      </c>
      <c r="P16" s="21" t="str">
        <f aca="false">IF(O16="Oui","Écarté",IF(M16="","",IF(M16/20&gt;=Paramètres!$B$16,"Retenu",IF(M16/20&gt;=Paramètres!$B$17,"Retenu sous conditions","Non retenu"))))</f>
        <v/>
      </c>
      <c r="Q16" s="12"/>
      <c r="R16" s="18"/>
    </row>
    <row r="17" customFormat="false" ht="21.75" hidden="false" customHeight="true" outlineLevel="0" collapsed="false">
      <c r="A17" s="22" t="n">
        <v>4</v>
      </c>
      <c r="B17" s="18"/>
      <c r="C17" s="18"/>
      <c r="D17" s="23"/>
      <c r="E17" s="12"/>
      <c r="F17" s="12"/>
      <c r="G17" s="12"/>
      <c r="H17" s="12"/>
      <c r="I17" s="12"/>
      <c r="J17" s="12"/>
      <c r="K17" s="12"/>
      <c r="L17" s="12"/>
      <c r="M17" s="24" t="str">
        <f aca="false">IF(COUNT(E17:L17)&lt;8,"",SUMPRODUCT($E$11:$L$11,E17:L17)/(5*SUM($E$11:$L$11))*20)</f>
        <v/>
      </c>
      <c r="N17" s="21" t="str">
        <f aca="false">IF(OR(M17="",O17="Oui"),"",1+COUNTIFS($M$14:$M$28,"&gt;"&amp;M17,$O$14:$O$28,"&lt;&gt;Oui"))</f>
        <v/>
      </c>
      <c r="O17" s="21" t="str">
        <f aca="false">IF(COUNT(E17:L17)=0,"",IF(SUMPRODUCT(($E$12:$L$12="Oui")*(E17:L17=1))&gt;0,"Oui","Non"))</f>
        <v/>
      </c>
      <c r="P17" s="21" t="str">
        <f aca="false">IF(O17="Oui","Écarté",IF(M17="","",IF(M17/20&gt;=Paramètres!$B$16,"Retenu",IF(M17/20&gt;=Paramètres!$B$17,"Retenu sous conditions","Non retenu"))))</f>
        <v/>
      </c>
      <c r="Q17" s="12"/>
      <c r="R17" s="18"/>
    </row>
    <row r="18" customFormat="false" ht="21.75" hidden="false" customHeight="true" outlineLevel="0" collapsed="false">
      <c r="A18" s="22" t="n">
        <v>5</v>
      </c>
      <c r="B18" s="18"/>
      <c r="C18" s="18"/>
      <c r="D18" s="23"/>
      <c r="E18" s="12"/>
      <c r="F18" s="12"/>
      <c r="G18" s="12"/>
      <c r="H18" s="12"/>
      <c r="I18" s="12"/>
      <c r="J18" s="12"/>
      <c r="K18" s="12"/>
      <c r="L18" s="12"/>
      <c r="M18" s="24" t="str">
        <f aca="false">IF(COUNT(E18:L18)&lt;8,"",SUMPRODUCT($E$11:$L$11,E18:L18)/(5*SUM($E$11:$L$11))*20)</f>
        <v/>
      </c>
      <c r="N18" s="21" t="str">
        <f aca="false">IF(OR(M18="",O18="Oui"),"",1+COUNTIFS($M$14:$M$28,"&gt;"&amp;M18,$O$14:$O$28,"&lt;&gt;Oui"))</f>
        <v/>
      </c>
      <c r="O18" s="21" t="str">
        <f aca="false">IF(COUNT(E18:L18)=0,"",IF(SUMPRODUCT(($E$12:$L$12="Oui")*(E18:L18=1))&gt;0,"Oui","Non"))</f>
        <v/>
      </c>
      <c r="P18" s="21" t="str">
        <f aca="false">IF(O18="Oui","Écarté",IF(M18="","",IF(M18/20&gt;=Paramètres!$B$16,"Retenu",IF(M18/20&gt;=Paramètres!$B$17,"Retenu sous conditions","Non retenu"))))</f>
        <v/>
      </c>
      <c r="Q18" s="12"/>
      <c r="R18" s="18"/>
    </row>
    <row r="19" customFormat="false" ht="21.75" hidden="false" customHeight="true" outlineLevel="0" collapsed="false">
      <c r="A19" s="22" t="n">
        <v>6</v>
      </c>
      <c r="B19" s="18"/>
      <c r="C19" s="18"/>
      <c r="D19" s="23"/>
      <c r="E19" s="12"/>
      <c r="F19" s="12"/>
      <c r="G19" s="12"/>
      <c r="H19" s="12"/>
      <c r="I19" s="12"/>
      <c r="J19" s="12"/>
      <c r="K19" s="12"/>
      <c r="L19" s="12"/>
      <c r="M19" s="24" t="str">
        <f aca="false">IF(COUNT(E19:L19)&lt;8,"",SUMPRODUCT($E$11:$L$11,E19:L19)/(5*SUM($E$11:$L$11))*20)</f>
        <v/>
      </c>
      <c r="N19" s="21" t="str">
        <f aca="false">IF(OR(M19="",O19="Oui"),"",1+COUNTIFS($M$14:$M$28,"&gt;"&amp;M19,$O$14:$O$28,"&lt;&gt;Oui"))</f>
        <v/>
      </c>
      <c r="O19" s="21" t="str">
        <f aca="false">IF(COUNT(E19:L19)=0,"",IF(SUMPRODUCT(($E$12:$L$12="Oui")*(E19:L19=1))&gt;0,"Oui","Non"))</f>
        <v/>
      </c>
      <c r="P19" s="21" t="str">
        <f aca="false">IF(O19="Oui","Écarté",IF(M19="","",IF(M19/20&gt;=Paramètres!$B$16,"Retenu",IF(M19/20&gt;=Paramètres!$B$17,"Retenu sous conditions","Non retenu"))))</f>
        <v/>
      </c>
      <c r="Q19" s="12"/>
      <c r="R19" s="18"/>
    </row>
    <row r="20" customFormat="false" ht="21.75" hidden="false" customHeight="true" outlineLevel="0" collapsed="false">
      <c r="A20" s="22" t="n">
        <v>7</v>
      </c>
      <c r="B20" s="18"/>
      <c r="C20" s="18"/>
      <c r="D20" s="23"/>
      <c r="E20" s="12"/>
      <c r="F20" s="12"/>
      <c r="G20" s="12"/>
      <c r="H20" s="12"/>
      <c r="I20" s="12"/>
      <c r="J20" s="12"/>
      <c r="K20" s="12"/>
      <c r="L20" s="12"/>
      <c r="M20" s="24" t="str">
        <f aca="false">IF(COUNT(E20:L20)&lt;8,"",SUMPRODUCT($E$11:$L$11,E20:L20)/(5*SUM($E$11:$L$11))*20)</f>
        <v/>
      </c>
      <c r="N20" s="21" t="str">
        <f aca="false">IF(OR(M20="",O20="Oui"),"",1+COUNTIFS($M$14:$M$28,"&gt;"&amp;M20,$O$14:$O$28,"&lt;&gt;Oui"))</f>
        <v/>
      </c>
      <c r="O20" s="21" t="str">
        <f aca="false">IF(COUNT(E20:L20)=0,"",IF(SUMPRODUCT(($E$12:$L$12="Oui")*(E20:L20=1))&gt;0,"Oui","Non"))</f>
        <v/>
      </c>
      <c r="P20" s="21" t="str">
        <f aca="false">IF(O20="Oui","Écarté",IF(M20="","",IF(M20/20&gt;=Paramètres!$B$16,"Retenu",IF(M20/20&gt;=Paramètres!$B$17,"Retenu sous conditions","Non retenu"))))</f>
        <v/>
      </c>
      <c r="Q20" s="12"/>
      <c r="R20" s="18"/>
    </row>
    <row r="21" customFormat="false" ht="21.75" hidden="false" customHeight="true" outlineLevel="0" collapsed="false">
      <c r="A21" s="22" t="n">
        <v>8</v>
      </c>
      <c r="B21" s="18"/>
      <c r="C21" s="18"/>
      <c r="D21" s="23"/>
      <c r="E21" s="12"/>
      <c r="F21" s="12"/>
      <c r="G21" s="12"/>
      <c r="H21" s="12"/>
      <c r="I21" s="12"/>
      <c r="J21" s="12"/>
      <c r="K21" s="12"/>
      <c r="L21" s="12"/>
      <c r="M21" s="24" t="str">
        <f aca="false">IF(COUNT(E21:L21)&lt;8,"",SUMPRODUCT($E$11:$L$11,E21:L21)/(5*SUM($E$11:$L$11))*20)</f>
        <v/>
      </c>
      <c r="N21" s="21" t="str">
        <f aca="false">IF(OR(M21="",O21="Oui"),"",1+COUNTIFS($M$14:$M$28,"&gt;"&amp;M21,$O$14:$O$28,"&lt;&gt;Oui"))</f>
        <v/>
      </c>
      <c r="O21" s="21" t="str">
        <f aca="false">IF(COUNT(E21:L21)=0,"",IF(SUMPRODUCT(($E$12:$L$12="Oui")*(E21:L21=1))&gt;0,"Oui","Non"))</f>
        <v/>
      </c>
      <c r="P21" s="21" t="str">
        <f aca="false">IF(O21="Oui","Écarté",IF(M21="","",IF(M21/20&gt;=Paramètres!$B$16,"Retenu",IF(M21/20&gt;=Paramètres!$B$17,"Retenu sous conditions","Non retenu"))))</f>
        <v/>
      </c>
      <c r="Q21" s="12"/>
      <c r="R21" s="18"/>
    </row>
    <row r="22" customFormat="false" ht="21.75" hidden="false" customHeight="true" outlineLevel="0" collapsed="false">
      <c r="A22" s="22" t="n">
        <v>9</v>
      </c>
      <c r="B22" s="18"/>
      <c r="C22" s="18"/>
      <c r="D22" s="23"/>
      <c r="E22" s="12"/>
      <c r="F22" s="12"/>
      <c r="G22" s="12"/>
      <c r="H22" s="12"/>
      <c r="I22" s="12"/>
      <c r="J22" s="12"/>
      <c r="K22" s="12"/>
      <c r="L22" s="12"/>
      <c r="M22" s="24" t="str">
        <f aca="false">IF(COUNT(E22:L22)&lt;8,"",SUMPRODUCT($E$11:$L$11,E22:L22)/(5*SUM($E$11:$L$11))*20)</f>
        <v/>
      </c>
      <c r="N22" s="21" t="str">
        <f aca="false">IF(OR(M22="",O22="Oui"),"",1+COUNTIFS($M$14:$M$28,"&gt;"&amp;M22,$O$14:$O$28,"&lt;&gt;Oui"))</f>
        <v/>
      </c>
      <c r="O22" s="21" t="str">
        <f aca="false">IF(COUNT(E22:L22)=0,"",IF(SUMPRODUCT(($E$12:$L$12="Oui")*(E22:L22=1))&gt;0,"Oui","Non"))</f>
        <v/>
      </c>
      <c r="P22" s="21" t="str">
        <f aca="false">IF(O22="Oui","Écarté",IF(M22="","",IF(M22/20&gt;=Paramètres!$B$16,"Retenu",IF(M22/20&gt;=Paramètres!$B$17,"Retenu sous conditions","Non retenu"))))</f>
        <v/>
      </c>
      <c r="Q22" s="12"/>
      <c r="R22" s="18"/>
    </row>
    <row r="23" customFormat="false" ht="21.75" hidden="false" customHeight="true" outlineLevel="0" collapsed="false">
      <c r="A23" s="22" t="n">
        <v>10</v>
      </c>
      <c r="B23" s="18"/>
      <c r="C23" s="18"/>
      <c r="D23" s="23"/>
      <c r="E23" s="12"/>
      <c r="F23" s="12"/>
      <c r="G23" s="12"/>
      <c r="H23" s="12"/>
      <c r="I23" s="12"/>
      <c r="J23" s="12"/>
      <c r="K23" s="12"/>
      <c r="L23" s="12"/>
      <c r="M23" s="24" t="str">
        <f aca="false">IF(COUNT(E23:L23)&lt;8,"",SUMPRODUCT($E$11:$L$11,E23:L23)/(5*SUM($E$11:$L$11))*20)</f>
        <v/>
      </c>
      <c r="N23" s="21" t="str">
        <f aca="false">IF(OR(M23="",O23="Oui"),"",1+COUNTIFS($M$14:$M$28,"&gt;"&amp;M23,$O$14:$O$28,"&lt;&gt;Oui"))</f>
        <v/>
      </c>
      <c r="O23" s="21" t="str">
        <f aca="false">IF(COUNT(E23:L23)=0,"",IF(SUMPRODUCT(($E$12:$L$12="Oui")*(E23:L23=1))&gt;0,"Oui","Non"))</f>
        <v/>
      </c>
      <c r="P23" s="21" t="str">
        <f aca="false">IF(O23="Oui","Écarté",IF(M23="","",IF(M23/20&gt;=Paramètres!$B$16,"Retenu",IF(M23/20&gt;=Paramètres!$B$17,"Retenu sous conditions","Non retenu"))))</f>
        <v/>
      </c>
      <c r="Q23" s="12"/>
      <c r="R23" s="18"/>
    </row>
    <row r="24" customFormat="false" ht="21.75" hidden="false" customHeight="true" outlineLevel="0" collapsed="false">
      <c r="A24" s="22" t="n">
        <v>11</v>
      </c>
      <c r="B24" s="18"/>
      <c r="C24" s="18"/>
      <c r="D24" s="23"/>
      <c r="E24" s="12"/>
      <c r="F24" s="12"/>
      <c r="G24" s="12"/>
      <c r="H24" s="12"/>
      <c r="I24" s="12"/>
      <c r="J24" s="12"/>
      <c r="K24" s="12"/>
      <c r="L24" s="12"/>
      <c r="M24" s="24" t="str">
        <f aca="false">IF(COUNT(E24:L24)&lt;8,"",SUMPRODUCT($E$11:$L$11,E24:L24)/(5*SUM($E$11:$L$11))*20)</f>
        <v/>
      </c>
      <c r="N24" s="21" t="str">
        <f aca="false">IF(OR(M24="",O24="Oui"),"",1+COUNTIFS($M$14:$M$28,"&gt;"&amp;M24,$O$14:$O$28,"&lt;&gt;Oui"))</f>
        <v/>
      </c>
      <c r="O24" s="21" t="str">
        <f aca="false">IF(COUNT(E24:L24)=0,"",IF(SUMPRODUCT(($E$12:$L$12="Oui")*(E24:L24=1))&gt;0,"Oui","Non"))</f>
        <v/>
      </c>
      <c r="P24" s="21" t="str">
        <f aca="false">IF(O24="Oui","Écarté",IF(M24="","",IF(M24/20&gt;=Paramètres!$B$16,"Retenu",IF(M24/20&gt;=Paramètres!$B$17,"Retenu sous conditions","Non retenu"))))</f>
        <v/>
      </c>
      <c r="Q24" s="12"/>
      <c r="R24" s="18"/>
    </row>
    <row r="25" customFormat="false" ht="21.75" hidden="false" customHeight="true" outlineLevel="0" collapsed="false">
      <c r="A25" s="22" t="n">
        <v>12</v>
      </c>
      <c r="B25" s="18"/>
      <c r="C25" s="18"/>
      <c r="D25" s="23"/>
      <c r="E25" s="12"/>
      <c r="F25" s="12"/>
      <c r="G25" s="12"/>
      <c r="H25" s="12"/>
      <c r="I25" s="12"/>
      <c r="J25" s="12"/>
      <c r="K25" s="12"/>
      <c r="L25" s="12"/>
      <c r="M25" s="24" t="str">
        <f aca="false">IF(COUNT(E25:L25)&lt;8,"",SUMPRODUCT($E$11:$L$11,E25:L25)/(5*SUM($E$11:$L$11))*20)</f>
        <v/>
      </c>
      <c r="N25" s="21" t="str">
        <f aca="false">IF(OR(M25="",O25="Oui"),"",1+COUNTIFS($M$14:$M$28,"&gt;"&amp;M25,$O$14:$O$28,"&lt;&gt;Oui"))</f>
        <v/>
      </c>
      <c r="O25" s="21" t="str">
        <f aca="false">IF(COUNT(E25:L25)=0,"",IF(SUMPRODUCT(($E$12:$L$12="Oui")*(E25:L25=1))&gt;0,"Oui","Non"))</f>
        <v/>
      </c>
      <c r="P25" s="21" t="str">
        <f aca="false">IF(O25="Oui","Écarté",IF(M25="","",IF(M25/20&gt;=Paramètres!$B$16,"Retenu",IF(M25/20&gt;=Paramètres!$B$17,"Retenu sous conditions","Non retenu"))))</f>
        <v/>
      </c>
      <c r="Q25" s="12"/>
      <c r="R25" s="18"/>
    </row>
    <row r="26" customFormat="false" ht="21.75" hidden="false" customHeight="true" outlineLevel="0" collapsed="false">
      <c r="A26" s="22" t="n">
        <v>13</v>
      </c>
      <c r="B26" s="18"/>
      <c r="C26" s="18"/>
      <c r="D26" s="23"/>
      <c r="E26" s="12"/>
      <c r="F26" s="12"/>
      <c r="G26" s="12"/>
      <c r="H26" s="12"/>
      <c r="I26" s="12"/>
      <c r="J26" s="12"/>
      <c r="K26" s="12"/>
      <c r="L26" s="12"/>
      <c r="M26" s="24" t="str">
        <f aca="false">IF(COUNT(E26:L26)&lt;8,"",SUMPRODUCT($E$11:$L$11,E26:L26)/(5*SUM($E$11:$L$11))*20)</f>
        <v/>
      </c>
      <c r="N26" s="21" t="str">
        <f aca="false">IF(OR(M26="",O26="Oui"),"",1+COUNTIFS($M$14:$M$28,"&gt;"&amp;M26,$O$14:$O$28,"&lt;&gt;Oui"))</f>
        <v/>
      </c>
      <c r="O26" s="21" t="str">
        <f aca="false">IF(COUNT(E26:L26)=0,"",IF(SUMPRODUCT(($E$12:$L$12="Oui")*(E26:L26=1))&gt;0,"Oui","Non"))</f>
        <v/>
      </c>
      <c r="P26" s="21" t="str">
        <f aca="false">IF(O26="Oui","Écarté",IF(M26="","",IF(M26/20&gt;=Paramètres!$B$16,"Retenu",IF(M26/20&gt;=Paramètres!$B$17,"Retenu sous conditions","Non retenu"))))</f>
        <v/>
      </c>
      <c r="Q26" s="12"/>
      <c r="R26" s="18"/>
    </row>
    <row r="27" customFormat="false" ht="21.75" hidden="false" customHeight="true" outlineLevel="0" collapsed="false">
      <c r="A27" s="22" t="n">
        <v>14</v>
      </c>
      <c r="B27" s="18"/>
      <c r="C27" s="18"/>
      <c r="D27" s="23"/>
      <c r="E27" s="12"/>
      <c r="F27" s="12"/>
      <c r="G27" s="12"/>
      <c r="H27" s="12"/>
      <c r="I27" s="12"/>
      <c r="J27" s="12"/>
      <c r="K27" s="12"/>
      <c r="L27" s="12"/>
      <c r="M27" s="24" t="str">
        <f aca="false">IF(COUNT(E27:L27)&lt;8,"",SUMPRODUCT($E$11:$L$11,E27:L27)/(5*SUM($E$11:$L$11))*20)</f>
        <v/>
      </c>
      <c r="N27" s="21" t="str">
        <f aca="false">IF(OR(M27="",O27="Oui"),"",1+COUNTIFS($M$14:$M$28,"&gt;"&amp;M27,$O$14:$O$28,"&lt;&gt;Oui"))</f>
        <v/>
      </c>
      <c r="O27" s="21" t="str">
        <f aca="false">IF(COUNT(E27:L27)=0,"",IF(SUMPRODUCT(($E$12:$L$12="Oui")*(E27:L27=1))&gt;0,"Oui","Non"))</f>
        <v/>
      </c>
      <c r="P27" s="21" t="str">
        <f aca="false">IF(O27="Oui","Écarté",IF(M27="","",IF(M27/20&gt;=Paramètres!$B$16,"Retenu",IF(M27/20&gt;=Paramètres!$B$17,"Retenu sous conditions","Non retenu"))))</f>
        <v/>
      </c>
      <c r="Q27" s="12"/>
      <c r="R27" s="18"/>
    </row>
    <row r="28" customFormat="false" ht="21.75" hidden="false" customHeight="true" outlineLevel="0" collapsed="false">
      <c r="A28" s="22" t="n">
        <v>15</v>
      </c>
      <c r="B28" s="18"/>
      <c r="C28" s="18"/>
      <c r="D28" s="23"/>
      <c r="E28" s="12"/>
      <c r="F28" s="12"/>
      <c r="G28" s="12"/>
      <c r="H28" s="12"/>
      <c r="I28" s="12"/>
      <c r="J28" s="12"/>
      <c r="K28" s="12"/>
      <c r="L28" s="12"/>
      <c r="M28" s="24" t="str">
        <f aca="false">IF(COUNT(E28:L28)&lt;8,"",SUMPRODUCT($E$11:$L$11,E28:L28)/(5*SUM($E$11:$L$11))*20)</f>
        <v/>
      </c>
      <c r="N28" s="21" t="str">
        <f aca="false">IF(OR(M28="",O28="Oui"),"",1+COUNTIFS($M$14:$M$28,"&gt;"&amp;M28,$O$14:$O$28,"&lt;&gt;Oui"))</f>
        <v/>
      </c>
      <c r="O28" s="21" t="str">
        <f aca="false">IF(COUNT(E28:L28)=0,"",IF(SUMPRODUCT(($E$12:$L$12="Oui")*(E28:L28=1))&gt;0,"Oui","Non"))</f>
        <v/>
      </c>
      <c r="P28" s="21" t="str">
        <f aca="false">IF(O28="Oui","Écarté",IF(M28="","",IF(M28/20&gt;=Paramètres!$B$16,"Retenu",IF(M28/20&gt;=Paramètres!$B$17,"Retenu sous conditions","Non retenu"))))</f>
        <v/>
      </c>
      <c r="Q28" s="12"/>
      <c r="R28" s="18"/>
    </row>
  </sheetData>
  <mergeCells count="15">
    <mergeCell ref="A3:R3"/>
    <mergeCell ref="E4:G4"/>
    <mergeCell ref="H4:L4"/>
    <mergeCell ref="E5:G5"/>
    <mergeCell ref="H5:L5"/>
    <mergeCell ref="E6:G6"/>
    <mergeCell ref="H6:L6"/>
    <mergeCell ref="E7:G7"/>
    <mergeCell ref="H7:L7"/>
    <mergeCell ref="A10:D10"/>
    <mergeCell ref="E10:L10"/>
    <mergeCell ref="M10:P10"/>
    <mergeCell ref="Q10:R10"/>
    <mergeCell ref="A11:D11"/>
    <mergeCell ref="A12:D12"/>
  </mergeCells>
  <conditionalFormatting sqref="P14:P28">
    <cfRule type="expression" priority="2" aboveAverage="0" equalAverage="0" bottom="0" percent="0" rank="0" text="" dxfId="2">
      <formula>$P14="Retenu"</formula>
    </cfRule>
    <cfRule type="expression" priority="3" aboveAverage="0" equalAverage="0" bottom="0" percent="0" rank="0" text="" dxfId="1">
      <formula>$P14="Retenu sous conditions"</formula>
    </cfRule>
    <cfRule type="expression" priority="4" aboveAverage="0" equalAverage="0" bottom="0" percent="0" rank="0" text="" dxfId="0">
      <formula>OR($P14="Non retenu",$P14="Écarté")</formula>
    </cfRule>
  </conditionalFormatting>
  <conditionalFormatting sqref="E14:L28">
    <cfRule type="expression" priority="5" aboveAverage="0" equalAverage="0" bottom="0" percent="0" rank="0" text="" dxfId="0">
      <formula>E14=1</formula>
    </cfRule>
  </conditionalFormatting>
  <conditionalFormatting sqref="O14:O28">
    <cfRule type="expression" priority="6" aboveAverage="0" equalAverage="0" bottom="0" percent="0" rank="0" text="" dxfId="0">
      <formula>$O14="Oui"</formula>
    </cfRule>
  </conditionalFormatting>
  <conditionalFormatting sqref="Q14:R28">
    <cfRule type="expression" priority="7" aboveAverage="0" equalAverage="0" bottom="0" percent="0" rank="0" text="" dxfId="3">
      <formula>AND($Q14&lt;&gt;"",$Q14&lt;&gt;"En attente",$P14&lt;&gt;"",$Q14&lt;&gt;$P14,$R14="")</formula>
    </cfRule>
  </conditionalFormatting>
  <dataValidations count="3">
    <dataValidation allowBlank="true" error="Saisissez un nombre entier de 1 à 5." errorStyle="stop" errorTitle="Note de 1 à 5" operator="between" showDropDown="false" showErrorMessage="true" showInputMessage="false" sqref="E14:L28" type="whole">
      <formula1>1</formula1>
      <formula2>5</formula2>
    </dataValidation>
    <dataValidation allowBlank="true" errorStyle="stop" operator="between" showDropDown="false" showErrorMessage="false" showInputMessage="false" sqref="Q14:Q28" type="list">
      <formula1>Listes!$F$4:$F$8</formula1>
      <formula2>0</formula2>
    </dataValidation>
    <dataValidation allowBlank="true" error="Saisissez une date au format jj/mm/aaaa." errorStyle="stop" errorTitle="Date attendue" operator="greaterThan" showDropDown="false" showErrorMessage="true" showInputMessage="false" sqref="D14:D28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9" min="4" style="0" width="12"/>
    <col collapsed="false" customWidth="true" hidden="false" outlineLevel="0" max="10" min="10" style="0" width="14"/>
    <col collapsed="false" customWidth="true" hidden="false" outlineLevel="0" max="11" min="11" style="0" width="40"/>
  </cols>
  <sheetData>
    <row r="1" customFormat="false" ht="21.75" hidden="false" customHeight="true" outlineLevel="0" collapsed="false">
      <c r="A1" s="1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5.5" hidden="false" customHeight="true" outlineLevel="0" collapsed="false">
      <c r="A2" s="3" t="s">
        <v>125</v>
      </c>
    </row>
    <row r="3" customFormat="false" ht="30" hidden="false" customHeight="true" outlineLevel="0" collapsed="false">
      <c r="A3" s="17" t="s">
        <v>126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customFormat="false" ht="19.5" hidden="false" customHeight="true" outlineLevel="0" collapsed="false">
      <c r="A4" s="13" t="s">
        <v>127</v>
      </c>
      <c r="B4" s="13"/>
      <c r="C4" s="18"/>
      <c r="D4" s="18"/>
      <c r="E4" s="18"/>
      <c r="F4" s="18"/>
      <c r="G4" s="13" t="s">
        <v>128</v>
      </c>
      <c r="H4" s="13"/>
      <c r="I4" s="13"/>
      <c r="J4" s="25" t="n">
        <f aca="true">TODAY()</f>
        <v>46317</v>
      </c>
      <c r="K4" s="25"/>
    </row>
    <row r="5" customFormat="false" ht="31.5" hidden="false" customHeight="true" outlineLevel="0" collapsed="false">
      <c r="A5" s="13" t="s">
        <v>129</v>
      </c>
      <c r="B5" s="13"/>
      <c r="C5" s="18"/>
      <c r="D5" s="18"/>
      <c r="E5" s="18"/>
      <c r="F5" s="18"/>
      <c r="G5" s="13" t="s">
        <v>130</v>
      </c>
      <c r="H5" s="13"/>
      <c r="I5" s="13"/>
      <c r="J5" s="12"/>
      <c r="K5" s="12"/>
    </row>
    <row r="6" customFormat="false" ht="19.5" hidden="false" customHeight="true" outlineLevel="0" collapsed="false">
      <c r="A6" s="13" t="s">
        <v>131</v>
      </c>
      <c r="B6" s="13"/>
      <c r="C6" s="18"/>
      <c r="D6" s="18"/>
      <c r="E6" s="18"/>
      <c r="F6" s="18"/>
      <c r="G6" s="13" t="s">
        <v>132</v>
      </c>
      <c r="H6" s="13"/>
      <c r="I6" s="13"/>
      <c r="J6" s="26" t="str">
        <f aca="false">C26</f>
        <v>0 sur 10</v>
      </c>
      <c r="K6" s="26"/>
    </row>
    <row r="7" customFormat="false" ht="19.5" hidden="false" customHeight="true" outlineLevel="0" collapsed="false">
      <c r="A7" s="13" t="s">
        <v>133</v>
      </c>
      <c r="B7" s="13"/>
      <c r="C7" s="18"/>
      <c r="D7" s="18"/>
      <c r="E7" s="18"/>
      <c r="F7" s="18"/>
      <c r="G7" s="13" t="s">
        <v>134</v>
      </c>
      <c r="H7" s="13"/>
      <c r="I7" s="13"/>
      <c r="J7" s="26" t="str">
        <f aca="false">C38</f>
        <v/>
      </c>
      <c r="K7" s="26"/>
    </row>
    <row r="8" customFormat="false" ht="31.5" hidden="false" customHeight="true" outlineLevel="0" collapsed="false">
      <c r="A8" s="13" t="s">
        <v>135</v>
      </c>
      <c r="B8" s="13"/>
      <c r="C8" s="18"/>
      <c r="D8" s="18"/>
      <c r="E8" s="18"/>
      <c r="F8" s="18"/>
      <c r="G8" s="13" t="s">
        <v>136</v>
      </c>
      <c r="H8" s="13"/>
      <c r="I8" s="13"/>
      <c r="J8" s="27" t="str">
        <f aca="false">I50</f>
        <v/>
      </c>
      <c r="K8" s="27"/>
    </row>
    <row r="9" customFormat="false" ht="19.5" hidden="false" customHeight="true" outlineLevel="0" collapsed="false">
      <c r="A9" s="13" t="s">
        <v>137</v>
      </c>
      <c r="B9" s="13"/>
      <c r="C9" s="18"/>
      <c r="D9" s="18"/>
      <c r="E9" s="18"/>
      <c r="F9" s="18"/>
      <c r="G9" s="13" t="s">
        <v>138</v>
      </c>
      <c r="H9" s="13"/>
      <c r="I9" s="13"/>
      <c r="J9" s="26" t="str">
        <f aca="false">IF(C4="","",IF(J14&lt;&gt;"Oui","Contrat à signer",IF(OR(COUNTIF(C16:C25,"Non")&gt;0,SUMPRODUCT((C16:C25="")*1)&gt;0),"Contrat à compléter",IF(COUNTIF(F30:F37,"À demander")+COUNTIF(F30:F37,"Expiré")&gt;0,"Justificatifs à compléter",IF(COUNT(I42:I49)=0,"Première évaluation à faire",IF(AND(C53&lt;&gt;"",C53&lt;J4),"Réévaluation en retard","À jour"))))))</f>
        <v/>
      </c>
      <c r="K9" s="26"/>
    </row>
    <row r="11" customFormat="false" ht="19.5" hidden="false" customHeight="true" outlineLevel="0" collapsed="false">
      <c r="A11" s="19" t="s">
        <v>139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customFormat="false" ht="19.5" hidden="false" customHeight="true" outlineLevel="0" collapsed="false">
      <c r="A12" s="13" t="s">
        <v>140</v>
      </c>
      <c r="B12" s="13"/>
      <c r="C12" s="23"/>
      <c r="D12" s="23"/>
      <c r="E12" s="23"/>
      <c r="F12" s="23"/>
      <c r="G12" s="13" t="s">
        <v>141</v>
      </c>
      <c r="H12" s="13"/>
      <c r="I12" s="13"/>
      <c r="J12" s="28"/>
      <c r="K12" s="28"/>
    </row>
    <row r="13" customFormat="false" ht="31.5" hidden="false" customHeight="true" outlineLevel="0" collapsed="false">
      <c r="A13" s="13" t="s">
        <v>142</v>
      </c>
      <c r="B13" s="13"/>
      <c r="C13" s="23"/>
      <c r="D13" s="23"/>
      <c r="E13" s="23"/>
      <c r="F13" s="23"/>
      <c r="G13" s="13" t="s">
        <v>143</v>
      </c>
      <c r="H13" s="13"/>
      <c r="I13" s="13"/>
      <c r="J13" s="12"/>
      <c r="K13" s="12"/>
    </row>
    <row r="14" customFormat="false" ht="31.5" hidden="false" customHeight="true" outlineLevel="0" collapsed="false">
      <c r="A14" s="13" t="s">
        <v>144</v>
      </c>
      <c r="B14" s="13"/>
      <c r="C14" s="23"/>
      <c r="D14" s="23"/>
      <c r="E14" s="23"/>
      <c r="F14" s="23"/>
      <c r="G14" s="13" t="s">
        <v>145</v>
      </c>
      <c r="H14" s="13"/>
      <c r="I14" s="13"/>
      <c r="J14" s="12"/>
      <c r="K14" s="12"/>
    </row>
    <row r="15" customFormat="false" ht="25.5" hidden="false" customHeight="true" outlineLevel="0" collapsed="false">
      <c r="A15" s="10" t="s">
        <v>114</v>
      </c>
      <c r="B15" s="10" t="s">
        <v>146</v>
      </c>
      <c r="C15" s="10" t="s">
        <v>147</v>
      </c>
      <c r="D15" s="10" t="s">
        <v>148</v>
      </c>
      <c r="E15" s="10"/>
      <c r="F15" s="10"/>
      <c r="G15" s="10"/>
      <c r="H15" s="10" t="s">
        <v>149</v>
      </c>
      <c r="I15" s="10"/>
      <c r="J15" s="10"/>
      <c r="K15" s="10"/>
    </row>
    <row r="16" customFormat="false" ht="43.5" hidden="false" customHeight="true" outlineLevel="0" collapsed="false">
      <c r="A16" s="22" t="n">
        <v>1</v>
      </c>
      <c r="B16" s="11" t="s">
        <v>150</v>
      </c>
      <c r="C16" s="12"/>
      <c r="D16" s="18"/>
      <c r="E16" s="18"/>
      <c r="F16" s="18"/>
      <c r="G16" s="18"/>
      <c r="H16" s="18"/>
      <c r="I16" s="18"/>
      <c r="J16" s="18"/>
      <c r="K16" s="18"/>
    </row>
    <row r="17" customFormat="false" ht="30.75" hidden="false" customHeight="true" outlineLevel="0" collapsed="false">
      <c r="A17" s="22" t="n">
        <v>2</v>
      </c>
      <c r="B17" s="11" t="s">
        <v>151</v>
      </c>
      <c r="C17" s="12"/>
      <c r="D17" s="18"/>
      <c r="E17" s="18"/>
      <c r="F17" s="18"/>
      <c r="G17" s="18"/>
      <c r="H17" s="18"/>
      <c r="I17" s="18"/>
      <c r="J17" s="18"/>
      <c r="K17" s="18"/>
    </row>
    <row r="18" customFormat="false" ht="43.5" hidden="false" customHeight="true" outlineLevel="0" collapsed="false">
      <c r="A18" s="22" t="n">
        <v>3</v>
      </c>
      <c r="B18" s="11" t="s">
        <v>152</v>
      </c>
      <c r="C18" s="12"/>
      <c r="D18" s="18"/>
      <c r="E18" s="18"/>
      <c r="F18" s="18"/>
      <c r="G18" s="18"/>
      <c r="H18" s="18"/>
      <c r="I18" s="18"/>
      <c r="J18" s="18"/>
      <c r="K18" s="18"/>
    </row>
    <row r="19" customFormat="false" ht="24" hidden="false" customHeight="true" outlineLevel="0" collapsed="false">
      <c r="A19" s="22" t="n">
        <v>4</v>
      </c>
      <c r="B19" s="11" t="s">
        <v>153</v>
      </c>
      <c r="C19" s="12"/>
      <c r="D19" s="18"/>
      <c r="E19" s="18"/>
      <c r="F19" s="18"/>
      <c r="G19" s="18"/>
      <c r="H19" s="18"/>
      <c r="I19" s="18"/>
      <c r="J19" s="18"/>
      <c r="K19" s="18"/>
    </row>
    <row r="20" customFormat="false" ht="24" hidden="false" customHeight="true" outlineLevel="0" collapsed="false">
      <c r="A20" s="22" t="n">
        <v>5</v>
      </c>
      <c r="B20" s="11" t="s">
        <v>154</v>
      </c>
      <c r="C20" s="12"/>
      <c r="D20" s="18"/>
      <c r="E20" s="18"/>
      <c r="F20" s="18"/>
      <c r="G20" s="18"/>
      <c r="H20" s="18"/>
      <c r="I20" s="18"/>
      <c r="J20" s="18"/>
      <c r="K20" s="18"/>
    </row>
    <row r="21" customFormat="false" ht="30.75" hidden="false" customHeight="true" outlineLevel="0" collapsed="false">
      <c r="A21" s="22" t="n">
        <v>6</v>
      </c>
      <c r="B21" s="11" t="s">
        <v>155</v>
      </c>
      <c r="C21" s="12"/>
      <c r="D21" s="18"/>
      <c r="E21" s="18"/>
      <c r="F21" s="18"/>
      <c r="G21" s="18"/>
      <c r="H21" s="18"/>
      <c r="I21" s="18"/>
      <c r="J21" s="18"/>
      <c r="K21" s="18"/>
    </row>
    <row r="22" customFormat="false" ht="43.5" hidden="false" customHeight="true" outlineLevel="0" collapsed="false">
      <c r="A22" s="22" t="n">
        <v>7</v>
      </c>
      <c r="B22" s="11" t="s">
        <v>156</v>
      </c>
      <c r="C22" s="12"/>
      <c r="D22" s="18"/>
      <c r="E22" s="18"/>
      <c r="F22" s="18"/>
      <c r="G22" s="18"/>
      <c r="H22" s="18"/>
      <c r="I22" s="18"/>
      <c r="J22" s="18"/>
      <c r="K22" s="18"/>
    </row>
    <row r="23" customFormat="false" ht="43.5" hidden="false" customHeight="true" outlineLevel="0" collapsed="false">
      <c r="A23" s="22" t="n">
        <v>8</v>
      </c>
      <c r="B23" s="11" t="s">
        <v>157</v>
      </c>
      <c r="C23" s="12"/>
      <c r="D23" s="18"/>
      <c r="E23" s="18"/>
      <c r="F23" s="18"/>
      <c r="G23" s="18"/>
      <c r="H23" s="18"/>
      <c r="I23" s="18"/>
      <c r="J23" s="18"/>
      <c r="K23" s="18"/>
    </row>
    <row r="24" customFormat="false" ht="43.5" hidden="false" customHeight="true" outlineLevel="0" collapsed="false">
      <c r="A24" s="22" t="n">
        <v>9</v>
      </c>
      <c r="B24" s="11" t="s">
        <v>158</v>
      </c>
      <c r="C24" s="12"/>
      <c r="D24" s="18"/>
      <c r="E24" s="18"/>
      <c r="F24" s="18"/>
      <c r="G24" s="18"/>
      <c r="H24" s="18"/>
      <c r="I24" s="18"/>
      <c r="J24" s="18"/>
      <c r="K24" s="18"/>
    </row>
    <row r="25" customFormat="false" ht="57" hidden="false" customHeight="true" outlineLevel="0" collapsed="false">
      <c r="A25" s="22" t="n">
        <v>10</v>
      </c>
      <c r="B25" s="11" t="s">
        <v>159</v>
      </c>
      <c r="C25" s="12"/>
      <c r="D25" s="18"/>
      <c r="E25" s="18"/>
      <c r="F25" s="18"/>
      <c r="G25" s="18"/>
      <c r="H25" s="18"/>
      <c r="I25" s="18"/>
      <c r="J25" s="18"/>
      <c r="K25" s="18"/>
    </row>
    <row r="26" customFormat="false" ht="21.75" hidden="false" customHeight="true" outlineLevel="0" collapsed="false">
      <c r="A26" s="13" t="s">
        <v>160</v>
      </c>
      <c r="B26" s="13"/>
      <c r="C26" s="14" t="str">
        <f aca="false">IF(10-COUNTIF(C16:C25,"Sans objet")=0,"",COUNTIF(C16:C25,"Oui")&amp;" sur "&amp;(10-COUNTIF(C16:C25,"Sans objet")))</f>
        <v>0 sur 10</v>
      </c>
      <c r="D26" s="15" t="str">
        <f aca="false">IF(COUNTIF(C16:C25,"Non")+SUMPRODUCT((C16:C25="")*1)&gt;0,"Des éléments manquent ou ne sont pas renseignés : le contrat est à compléter (avenant ou nouvelle version).","Contrat complet au regard de cette liste.")</f>
        <v>Des éléments manquent ou ne sont pas renseignés : le contrat est à compléter (avenant ou nouvelle version).</v>
      </c>
      <c r="E26" s="15"/>
      <c r="F26" s="15"/>
      <c r="G26" s="15"/>
      <c r="H26" s="15"/>
      <c r="I26" s="15"/>
      <c r="J26" s="15"/>
      <c r="K26" s="15"/>
    </row>
    <row r="28" customFormat="false" ht="19.5" hidden="false" customHeight="true" outlineLevel="0" collapsed="false">
      <c r="A28" s="20" t="s">
        <v>161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customFormat="false" ht="27.75" hidden="false" customHeight="true" outlineLevel="0" collapsed="false">
      <c r="A29" s="10" t="s">
        <v>114</v>
      </c>
      <c r="B29" s="10" t="s">
        <v>162</v>
      </c>
      <c r="C29" s="10" t="s">
        <v>163</v>
      </c>
      <c r="D29" s="10" t="s">
        <v>164</v>
      </c>
      <c r="E29" s="10" t="s">
        <v>165</v>
      </c>
      <c r="F29" s="10" t="s">
        <v>166</v>
      </c>
      <c r="G29" s="10" t="s">
        <v>149</v>
      </c>
      <c r="H29" s="10"/>
      <c r="I29" s="10"/>
      <c r="J29" s="10"/>
      <c r="K29" s="10"/>
    </row>
    <row r="30" customFormat="false" ht="30.75" hidden="false" customHeight="true" outlineLevel="0" collapsed="false">
      <c r="A30" s="22" t="n">
        <v>1</v>
      </c>
      <c r="B30" s="11" t="s">
        <v>167</v>
      </c>
      <c r="C30" s="12"/>
      <c r="D30" s="23"/>
      <c r="E30" s="23"/>
      <c r="F30" s="21" t="str">
        <f aca="false">IF(OR(B30="",C30=""),"",IF(C30="Non","Sans objet",IF(D30="","À demander",IF(AND(E30&lt;&gt;"",E30&lt;$J$4),"Expiré","Reçu"))))</f>
        <v/>
      </c>
      <c r="G30" s="18"/>
      <c r="H30" s="18"/>
      <c r="I30" s="18"/>
      <c r="J30" s="18"/>
      <c r="K30" s="18"/>
    </row>
    <row r="31" customFormat="false" ht="30.75" hidden="false" customHeight="true" outlineLevel="0" collapsed="false">
      <c r="A31" s="22" t="n">
        <v>2</v>
      </c>
      <c r="B31" s="11" t="s">
        <v>168</v>
      </c>
      <c r="C31" s="12"/>
      <c r="D31" s="23"/>
      <c r="E31" s="23"/>
      <c r="F31" s="21" t="str">
        <f aca="false">IF(OR(B31="",C31=""),"",IF(C31="Non","Sans objet",IF(D31="","À demander",IF(AND(E31&lt;&gt;"",E31&lt;$J$4),"Expiré","Reçu"))))</f>
        <v/>
      </c>
      <c r="G31" s="18"/>
      <c r="H31" s="18"/>
      <c r="I31" s="18"/>
      <c r="J31" s="18"/>
      <c r="K31" s="18"/>
    </row>
    <row r="32" customFormat="false" ht="30.75" hidden="false" customHeight="true" outlineLevel="0" collapsed="false">
      <c r="A32" s="22" t="n">
        <v>3</v>
      </c>
      <c r="B32" s="11" t="s">
        <v>169</v>
      </c>
      <c r="C32" s="12"/>
      <c r="D32" s="23"/>
      <c r="E32" s="23"/>
      <c r="F32" s="21" t="str">
        <f aca="false">IF(OR(B32="",C32=""),"",IF(C32="Non","Sans objet",IF(D32="","À demander",IF(AND(E32&lt;&gt;"",E32&lt;$J$4),"Expiré","Reçu"))))</f>
        <v/>
      </c>
      <c r="G32" s="18"/>
      <c r="H32" s="18"/>
      <c r="I32" s="18"/>
      <c r="J32" s="18"/>
      <c r="K32" s="18"/>
    </row>
    <row r="33" customFormat="false" ht="30.75" hidden="false" customHeight="true" outlineLevel="0" collapsed="false">
      <c r="A33" s="22" t="n">
        <v>4</v>
      </c>
      <c r="B33" s="11" t="s">
        <v>170</v>
      </c>
      <c r="C33" s="12"/>
      <c r="D33" s="23"/>
      <c r="E33" s="23"/>
      <c r="F33" s="21" t="str">
        <f aca="false">IF(OR(B33="",C33=""),"",IF(C33="Non","Sans objet",IF(D33="","À demander",IF(AND(E33&lt;&gt;"",E33&lt;$J$4),"Expiré","Reçu"))))</f>
        <v/>
      </c>
      <c r="G33" s="18"/>
      <c r="H33" s="18"/>
      <c r="I33" s="18"/>
      <c r="J33" s="18"/>
      <c r="K33" s="18"/>
    </row>
    <row r="34" customFormat="false" ht="30.75" hidden="false" customHeight="true" outlineLevel="0" collapsed="false">
      <c r="A34" s="22" t="n">
        <v>5</v>
      </c>
      <c r="B34" s="11" t="s">
        <v>171</v>
      </c>
      <c r="C34" s="12"/>
      <c r="D34" s="23"/>
      <c r="E34" s="23"/>
      <c r="F34" s="21" t="str">
        <f aca="false">IF(OR(B34="",C34=""),"",IF(C34="Non","Sans objet",IF(D34="","À demander",IF(AND(E34&lt;&gt;"",E34&lt;$J$4),"Expiré","Reçu"))))</f>
        <v/>
      </c>
      <c r="G34" s="18"/>
      <c r="H34" s="18"/>
      <c r="I34" s="18"/>
      <c r="J34" s="18"/>
      <c r="K34" s="18"/>
    </row>
    <row r="35" customFormat="false" ht="30.75" hidden="false" customHeight="true" outlineLevel="0" collapsed="false">
      <c r="A35" s="22" t="n">
        <v>6</v>
      </c>
      <c r="B35" s="11" t="s">
        <v>172</v>
      </c>
      <c r="C35" s="12"/>
      <c r="D35" s="23"/>
      <c r="E35" s="23"/>
      <c r="F35" s="21" t="str">
        <f aca="false">IF(OR(B35="",C35=""),"",IF(C35="Non","Sans objet",IF(D35="","À demander",IF(AND(E35&lt;&gt;"",E35&lt;$J$4),"Expiré","Reçu"))))</f>
        <v/>
      </c>
      <c r="G35" s="18"/>
      <c r="H35" s="18"/>
      <c r="I35" s="18"/>
      <c r="J35" s="18"/>
      <c r="K35" s="18"/>
    </row>
    <row r="36" customFormat="false" ht="43.5" hidden="false" customHeight="true" outlineLevel="0" collapsed="false">
      <c r="A36" s="22" t="n">
        <v>7</v>
      </c>
      <c r="B36" s="11" t="s">
        <v>173</v>
      </c>
      <c r="C36" s="12"/>
      <c r="D36" s="23"/>
      <c r="E36" s="23"/>
      <c r="F36" s="21" t="str">
        <f aca="false">IF(OR(B36="",C36=""),"",IF(C36="Non","Sans objet",IF(D36="","À demander",IF(AND(E36&lt;&gt;"",E36&lt;$J$4),"Expiré","Reçu"))))</f>
        <v/>
      </c>
      <c r="G36" s="18"/>
      <c r="H36" s="18"/>
      <c r="I36" s="18"/>
      <c r="J36" s="18"/>
      <c r="K36" s="18"/>
    </row>
    <row r="37" customFormat="false" ht="24" hidden="false" customHeight="true" outlineLevel="0" collapsed="false">
      <c r="A37" s="22" t="n">
        <v>8</v>
      </c>
      <c r="B37" s="18"/>
      <c r="C37" s="12"/>
      <c r="D37" s="23"/>
      <c r="E37" s="23"/>
      <c r="F37" s="21" t="str">
        <f aca="false">IF(OR(B37="",C37=""),"",IF(C37="Non","Sans objet",IF(D37="","À demander",IF(AND(E37&lt;&gt;"",E37&lt;$J$4),"Expiré","Reçu"))))</f>
        <v/>
      </c>
      <c r="G37" s="18"/>
      <c r="H37" s="18"/>
      <c r="I37" s="18"/>
      <c r="J37" s="18"/>
      <c r="K37" s="18"/>
    </row>
    <row r="38" customFormat="false" ht="21.75" hidden="false" customHeight="true" outlineLevel="0" collapsed="false">
      <c r="A38" s="13" t="s">
        <v>134</v>
      </c>
      <c r="B38" s="13"/>
      <c r="C38" s="14" t="str">
        <f aca="false">IF(COUNTIF(C30:C37,"Oui")=0,"",COUNTIF(F30:F37,"Reçu")&amp;" sur "&amp;COUNTIF(C30:C37,"Oui"))</f>
        <v/>
      </c>
      <c r="D38" s="15" t="str">
        <f aca="false">IF(COUNTIF(F30:F37,"À demander")+COUNTIF(F30:F37,"Expiré")&gt;0,COUNTIF(F30:F37,"À demander")&amp;" justificatif(s) à demander, "&amp;COUNTIF(F30:F37,"Expiré")&amp;" expiré(s) à renouveler.","Aucun justificatif en attente.")</f>
        <v>Aucun justificatif en attente.</v>
      </c>
      <c r="E38" s="15"/>
      <c r="F38" s="15"/>
      <c r="G38" s="15"/>
      <c r="H38" s="15"/>
      <c r="I38" s="15"/>
      <c r="J38" s="15"/>
      <c r="K38" s="15"/>
    </row>
    <row r="40" customFormat="false" ht="19.5" hidden="false" customHeight="true" outlineLevel="0" collapsed="false">
      <c r="A40" s="19" t="s">
        <v>174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customFormat="false" ht="51.75" hidden="false" customHeight="true" outlineLevel="0" collapsed="false">
      <c r="A41" s="10" t="s">
        <v>114</v>
      </c>
      <c r="B41" s="10" t="s">
        <v>175</v>
      </c>
      <c r="C41" s="10" t="s">
        <v>176</v>
      </c>
      <c r="D41" s="10" t="s">
        <v>177</v>
      </c>
      <c r="E41" s="10" t="s">
        <v>178</v>
      </c>
      <c r="F41" s="10" t="s">
        <v>179</v>
      </c>
      <c r="G41" s="10" t="s">
        <v>180</v>
      </c>
      <c r="H41" s="10" t="s">
        <v>181</v>
      </c>
      <c r="I41" s="10" t="s">
        <v>182</v>
      </c>
      <c r="J41" s="10" t="s">
        <v>183</v>
      </c>
      <c r="K41" s="10" t="s">
        <v>184</v>
      </c>
    </row>
    <row r="42" customFormat="false" ht="24" hidden="false" customHeight="true" outlineLevel="0" collapsed="false">
      <c r="A42" s="22" t="n">
        <v>1</v>
      </c>
      <c r="B42" s="18"/>
      <c r="C42" s="23"/>
      <c r="D42" s="12"/>
      <c r="E42" s="12"/>
      <c r="F42" s="12"/>
      <c r="G42" s="12"/>
      <c r="H42" s="12"/>
      <c r="I42" s="24" t="str">
        <f aca="false">IF(COUNT(D42:H42)=0,"",AVERAGE(D42:H42))</f>
        <v/>
      </c>
      <c r="J42" s="12"/>
      <c r="K42" s="18"/>
    </row>
    <row r="43" customFormat="false" ht="24" hidden="false" customHeight="true" outlineLevel="0" collapsed="false">
      <c r="A43" s="22" t="n">
        <v>2</v>
      </c>
      <c r="B43" s="18"/>
      <c r="C43" s="23"/>
      <c r="D43" s="12"/>
      <c r="E43" s="12"/>
      <c r="F43" s="12"/>
      <c r="G43" s="12"/>
      <c r="H43" s="12"/>
      <c r="I43" s="24" t="str">
        <f aca="false">IF(COUNT(D43:H43)=0,"",AVERAGE(D43:H43))</f>
        <v/>
      </c>
      <c r="J43" s="12"/>
      <c r="K43" s="18"/>
    </row>
    <row r="44" customFormat="false" ht="24" hidden="false" customHeight="true" outlineLevel="0" collapsed="false">
      <c r="A44" s="22" t="n">
        <v>3</v>
      </c>
      <c r="B44" s="18"/>
      <c r="C44" s="23"/>
      <c r="D44" s="12"/>
      <c r="E44" s="12"/>
      <c r="F44" s="12"/>
      <c r="G44" s="12"/>
      <c r="H44" s="12"/>
      <c r="I44" s="24" t="str">
        <f aca="false">IF(COUNT(D44:H44)=0,"",AVERAGE(D44:H44))</f>
        <v/>
      </c>
      <c r="J44" s="12"/>
      <c r="K44" s="18"/>
    </row>
    <row r="45" customFormat="false" ht="24" hidden="false" customHeight="true" outlineLevel="0" collapsed="false">
      <c r="A45" s="22" t="n">
        <v>4</v>
      </c>
      <c r="B45" s="18"/>
      <c r="C45" s="23"/>
      <c r="D45" s="12"/>
      <c r="E45" s="12"/>
      <c r="F45" s="12"/>
      <c r="G45" s="12"/>
      <c r="H45" s="12"/>
      <c r="I45" s="24" t="str">
        <f aca="false">IF(COUNT(D45:H45)=0,"",AVERAGE(D45:H45))</f>
        <v/>
      </c>
      <c r="J45" s="12"/>
      <c r="K45" s="18"/>
    </row>
    <row r="46" customFormat="false" ht="24" hidden="false" customHeight="true" outlineLevel="0" collapsed="false">
      <c r="A46" s="22" t="n">
        <v>5</v>
      </c>
      <c r="B46" s="18"/>
      <c r="C46" s="23"/>
      <c r="D46" s="12"/>
      <c r="E46" s="12"/>
      <c r="F46" s="12"/>
      <c r="G46" s="12"/>
      <c r="H46" s="12"/>
      <c r="I46" s="24" t="str">
        <f aca="false">IF(COUNT(D46:H46)=0,"",AVERAGE(D46:H46))</f>
        <v/>
      </c>
      <c r="J46" s="12"/>
      <c r="K46" s="18"/>
    </row>
    <row r="47" customFormat="false" ht="24" hidden="false" customHeight="true" outlineLevel="0" collapsed="false">
      <c r="A47" s="22" t="n">
        <v>6</v>
      </c>
      <c r="B47" s="18"/>
      <c r="C47" s="23"/>
      <c r="D47" s="12"/>
      <c r="E47" s="12"/>
      <c r="F47" s="12"/>
      <c r="G47" s="12"/>
      <c r="H47" s="12"/>
      <c r="I47" s="24" t="str">
        <f aca="false">IF(COUNT(D47:H47)=0,"",AVERAGE(D47:H47))</f>
        <v/>
      </c>
      <c r="J47" s="12"/>
      <c r="K47" s="18"/>
    </row>
    <row r="48" customFormat="false" ht="24" hidden="false" customHeight="true" outlineLevel="0" collapsed="false">
      <c r="A48" s="22" t="n">
        <v>7</v>
      </c>
      <c r="B48" s="18"/>
      <c r="C48" s="23"/>
      <c r="D48" s="12"/>
      <c r="E48" s="12"/>
      <c r="F48" s="12"/>
      <c r="G48" s="12"/>
      <c r="H48" s="12"/>
      <c r="I48" s="24" t="str">
        <f aca="false">IF(COUNT(D48:H48)=0,"",AVERAGE(D48:H48))</f>
        <v/>
      </c>
      <c r="J48" s="12"/>
      <c r="K48" s="18"/>
    </row>
    <row r="49" customFormat="false" ht="24" hidden="false" customHeight="true" outlineLevel="0" collapsed="false">
      <c r="A49" s="22" t="n">
        <v>8</v>
      </c>
      <c r="B49" s="18"/>
      <c r="C49" s="23"/>
      <c r="D49" s="12"/>
      <c r="E49" s="12"/>
      <c r="F49" s="12"/>
      <c r="G49" s="12"/>
      <c r="H49" s="12"/>
      <c r="I49" s="24" t="str">
        <f aca="false">IF(COUNT(D49:H49)=0,"",AVERAGE(D49:H49))</f>
        <v/>
      </c>
      <c r="J49" s="12"/>
      <c r="K49" s="18"/>
    </row>
    <row r="50" customFormat="false" ht="21.75" hidden="false" customHeight="true" outlineLevel="0" collapsed="false">
      <c r="A50" s="13" t="s">
        <v>185</v>
      </c>
      <c r="B50" s="13"/>
      <c r="C50" s="25" t="str">
        <f aca="false">IF(COUNT(C42:C49)=0,"",MAX(C42:C49))</f>
        <v/>
      </c>
      <c r="D50" s="15" t="str">
        <f aca="false">IF(COUNT(I42:I49)=0,"Aucune évaluation enregistrée","Moyenne des évaluations (sur 5)")</f>
        <v>Aucune évaluation enregistrée</v>
      </c>
      <c r="E50" s="15"/>
      <c r="F50" s="15"/>
      <c r="G50" s="15"/>
      <c r="H50" s="15"/>
      <c r="I50" s="27" t="str">
        <f aca="false">IF(COUNT(I42:I49)=0,"",AVERAGE(I42:I49))</f>
        <v/>
      </c>
    </row>
    <row r="52" customFormat="false" ht="19.5" hidden="false" customHeight="true" outlineLevel="0" collapsed="false">
      <c r="A52" s="20" t="s">
        <v>186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customFormat="false" ht="19.5" hidden="false" customHeight="true" outlineLevel="0" collapsed="false">
      <c r="A53" s="13" t="s">
        <v>187</v>
      </c>
      <c r="B53" s="13"/>
      <c r="C53" s="23"/>
      <c r="D53" s="23"/>
      <c r="E53" s="23"/>
      <c r="F53" s="23"/>
    </row>
    <row r="54" customFormat="false" ht="19.5" hidden="false" customHeight="true" outlineLevel="0" collapsed="false">
      <c r="A54" s="13" t="s">
        <v>188</v>
      </c>
      <c r="B54" s="13"/>
      <c r="C54" s="12"/>
      <c r="D54" s="12"/>
      <c r="E54" s="12"/>
      <c r="F54" s="12"/>
    </row>
    <row r="55" customFormat="false" ht="33.75" hidden="false" customHeight="true" outlineLevel="0" collapsed="false">
      <c r="A55" s="13" t="s">
        <v>189</v>
      </c>
      <c r="B55" s="13"/>
      <c r="C55" s="18"/>
      <c r="D55" s="18"/>
      <c r="E55" s="18"/>
      <c r="F55" s="18"/>
      <c r="G55" s="18"/>
      <c r="H55" s="18"/>
      <c r="I55" s="18"/>
      <c r="J55" s="18"/>
      <c r="K55" s="18"/>
    </row>
  </sheetData>
  <mergeCells count="84">
    <mergeCell ref="A3:K3"/>
    <mergeCell ref="A4:B4"/>
    <mergeCell ref="C4:F4"/>
    <mergeCell ref="G4:I4"/>
    <mergeCell ref="J4:K4"/>
    <mergeCell ref="A5:B5"/>
    <mergeCell ref="C5:F5"/>
    <mergeCell ref="G5:I5"/>
    <mergeCell ref="J5:K5"/>
    <mergeCell ref="A6:B6"/>
    <mergeCell ref="C6:F6"/>
    <mergeCell ref="G6:I6"/>
    <mergeCell ref="J6:K6"/>
    <mergeCell ref="A7:B7"/>
    <mergeCell ref="C7:F7"/>
    <mergeCell ref="G7:I7"/>
    <mergeCell ref="J7:K7"/>
    <mergeCell ref="A8:B8"/>
    <mergeCell ref="C8:F8"/>
    <mergeCell ref="G8:I8"/>
    <mergeCell ref="J8:K8"/>
    <mergeCell ref="A9:B9"/>
    <mergeCell ref="C9:F9"/>
    <mergeCell ref="G9:I9"/>
    <mergeCell ref="J9:K9"/>
    <mergeCell ref="A11:K11"/>
    <mergeCell ref="A12:B12"/>
    <mergeCell ref="C12:F12"/>
    <mergeCell ref="G12:I12"/>
    <mergeCell ref="J12:K12"/>
    <mergeCell ref="A13:B13"/>
    <mergeCell ref="C13:F13"/>
    <mergeCell ref="G13:I13"/>
    <mergeCell ref="J13:K13"/>
    <mergeCell ref="A14:B14"/>
    <mergeCell ref="C14:F14"/>
    <mergeCell ref="G14:I14"/>
    <mergeCell ref="J14:K14"/>
    <mergeCell ref="D15:G15"/>
    <mergeCell ref="H15:K15"/>
    <mergeCell ref="D16:G16"/>
    <mergeCell ref="H16:K16"/>
    <mergeCell ref="D17:G17"/>
    <mergeCell ref="H17:K17"/>
    <mergeCell ref="D18:G18"/>
    <mergeCell ref="H18:K18"/>
    <mergeCell ref="D19:G19"/>
    <mergeCell ref="H19:K19"/>
    <mergeCell ref="D20:G20"/>
    <mergeCell ref="H20:K20"/>
    <mergeCell ref="D21:G21"/>
    <mergeCell ref="H21:K21"/>
    <mergeCell ref="D22:G22"/>
    <mergeCell ref="H22:K22"/>
    <mergeCell ref="D23:G23"/>
    <mergeCell ref="H23:K23"/>
    <mergeCell ref="D24:G24"/>
    <mergeCell ref="H24:K24"/>
    <mergeCell ref="D25:G25"/>
    <mergeCell ref="H25:K25"/>
    <mergeCell ref="A26:B26"/>
    <mergeCell ref="D26:K26"/>
    <mergeCell ref="A28:K28"/>
    <mergeCell ref="G29:K29"/>
    <mergeCell ref="G30:K30"/>
    <mergeCell ref="G31:K31"/>
    <mergeCell ref="G32:K32"/>
    <mergeCell ref="G33:K33"/>
    <mergeCell ref="G34:K34"/>
    <mergeCell ref="G35:K35"/>
    <mergeCell ref="G36:K36"/>
    <mergeCell ref="G37:K37"/>
    <mergeCell ref="A38:B38"/>
    <mergeCell ref="D38:K38"/>
    <mergeCell ref="A40:K40"/>
    <mergeCell ref="A50:B50"/>
    <mergeCell ref="D50:H50"/>
    <mergeCell ref="A52:K52"/>
    <mergeCell ref="A53:B53"/>
    <mergeCell ref="C53:F53"/>
    <mergeCell ref="A54:B54"/>
    <mergeCell ref="C54:F54"/>
    <mergeCell ref="A55:B55"/>
    <mergeCell ref="C55:K55"/>
  </mergeCells>
  <conditionalFormatting sqref="C16:C25">
    <cfRule type="expression" priority="2" aboveAverage="0" equalAverage="0" bottom="0" percent="0" rank="0" text="" dxfId="0">
      <formula>C16="Non"</formula>
    </cfRule>
    <cfRule type="expression" priority="3" aboveAverage="0" equalAverage="0" bottom="0" percent="0" rank="0" text="" dxfId="4">
      <formula>C16="Oui"</formula>
    </cfRule>
  </conditionalFormatting>
  <conditionalFormatting sqref="F30:F37">
    <cfRule type="expression" priority="4" aboveAverage="0" equalAverage="0" bottom="0" percent="0" rank="0" text="" dxfId="2">
      <formula>F30="Reçu"</formula>
    </cfRule>
    <cfRule type="expression" priority="5" aboveAverage="0" equalAverage="0" bottom="0" percent="0" rank="0" text="" dxfId="0">
      <formula>OR(F30="À demander",F30="Expiré")</formula>
    </cfRule>
  </conditionalFormatting>
  <conditionalFormatting sqref="D42:H49">
    <cfRule type="expression" priority="6" aboveAverage="0" equalAverage="0" bottom="0" percent="0" rank="0" text="" dxfId="0">
      <formula>AND(D42&lt;&gt;"",D42&lt;=2)</formula>
    </cfRule>
  </conditionalFormatting>
  <conditionalFormatting sqref="J9:K9">
    <cfRule type="expression" priority="7" aboveAverage="0" equalAverage="0" bottom="0" percent="0" rank="0" text="" dxfId="2">
      <formula>$J$9="À jour"</formula>
    </cfRule>
    <cfRule type="expression" priority="8" aboveAverage="0" equalAverage="0" bottom="0" percent="0" rank="0" text="" dxfId="0">
      <formula>OR($J$9="Contrat à signer",$J$9="Contrat à compléter",$J$9="Réévaluation en retard")</formula>
    </cfRule>
    <cfRule type="expression" priority="9" aboveAverage="0" equalAverage="0" bottom="0" percent="0" rank="0" text="" dxfId="1">
      <formula>OR($J$9="Justificatifs à compléter",$J$9="Première évaluation à faire")</formula>
    </cfRule>
  </conditionalFormatting>
  <dataValidations count="9">
    <dataValidation allowBlank="true" error="Saisissez un nombre entier de 1 à 5." errorStyle="stop" errorTitle="Note de 1 à 5" operator="between" showDropDown="false" showErrorMessage="true" showInputMessage="false" sqref="D42:H49" type="whole">
      <formula1>1</formula1>
      <formula2>5</formula2>
    </dataValidation>
    <dataValidation allowBlank="true" error="Saisissez une date au format jj/mm/aaaa." errorStyle="stop" errorTitle="Date attendue" operator="greaterThan" showDropDown="false" showErrorMessage="true" showInputMessage="false" sqref="D30:E37 C42:C49 C53:F53" type="date">
      <formula1>36526</formula1>
      <formula2>0</formula2>
    </dataValidation>
    <dataValidation allowBlank="true" errorStyle="stop" operator="between" showDropDown="false" showErrorMessage="false" showInputMessage="false" sqref="J14:K14" type="list">
      <formula1>"Oui,Non"</formula1>
      <formula2>0</formula2>
    </dataValidation>
    <dataValidation allowBlank="true" errorStyle="stop" operator="between" showDropDown="false" showErrorMessage="false" showInputMessage="false" sqref="C5:F5" type="list">
      <formula1>Listes!$A$4:$A$7</formula1>
      <formula2>0</formula2>
    </dataValidation>
    <dataValidation allowBlank="true" errorStyle="stop" operator="between" showDropDown="false" showErrorMessage="false" showInputMessage="false" sqref="J5:K5" type="list">
      <formula1>Listes!$B$4:$B$6</formula1>
      <formula2>0</formula2>
    </dataValidation>
    <dataValidation allowBlank="true" errorStyle="stop" operator="between" showDropDown="false" showErrorMessage="false" showInputMessage="false" sqref="C16:C25" type="list">
      <formula1>"Oui,Non,Sans objet"</formula1>
      <formula2>0</formula2>
    </dataValidation>
    <dataValidation allowBlank="true" errorStyle="stop" operator="between" showDropDown="false" showErrorMessage="false" showInputMessage="false" sqref="C30:C37" type="list">
      <formula1>"Oui,Non"</formula1>
      <formula2>0</formula2>
    </dataValidation>
    <dataValidation allowBlank="true" errorStyle="stop" operator="between" showDropDown="false" showErrorMessage="false" showInputMessage="false" sqref="J42:J49" type="list">
      <formula1>Listes!$C$4:$C$7</formula1>
      <formula2>0</formula2>
    </dataValidation>
    <dataValidation allowBlank="true" errorStyle="stop" operator="between" showDropDown="false" showErrorMessage="false" showInputMessage="false" sqref="C54:F54" type="list">
      <formula1>Listes!$D$4:$D$7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Q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9" min="7" style="0" width="11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9"/>
    <col collapsed="false" customWidth="true" hidden="false" outlineLevel="0" max="15" min="15" style="0" width="12"/>
    <col collapsed="false" customWidth="true" hidden="false" outlineLevel="0" max="16" min="16" style="0" width="26"/>
    <col collapsed="false" customWidth="true" hidden="false" outlineLevel="0" max="17" min="17" style="0" width="32"/>
  </cols>
  <sheetData>
    <row r="1" customFormat="false" ht="21.75" hidden="false" customHeight="true" outlineLevel="0" collapsed="false">
      <c r="A1" s="1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5.5" hidden="false" customHeight="true" outlineLevel="0" collapsed="false">
      <c r="A2" s="3" t="s">
        <v>191</v>
      </c>
    </row>
    <row r="3" customFormat="false" ht="16.5" hidden="false" customHeight="true" outlineLevel="0" collapsed="false">
      <c r="A3" s="17" t="s">
        <v>192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customFormat="false" ht="30" hidden="false" customHeight="true" outlineLevel="0" collapsed="false">
      <c r="B4" s="13" t="s">
        <v>193</v>
      </c>
      <c r="C4" s="14" t="n">
        <f aca="false">COUNTA(B13:B32)</f>
        <v>0</v>
      </c>
      <c r="E4" s="13" t="s">
        <v>128</v>
      </c>
      <c r="F4" s="13"/>
      <c r="G4" s="13"/>
      <c r="H4" s="25" t="n">
        <f aca="true">TODAY()</f>
        <v>46317</v>
      </c>
      <c r="I4" s="25"/>
      <c r="J4" s="25"/>
      <c r="K4" s="25"/>
    </row>
    <row r="5" customFormat="false" ht="30" hidden="false" customHeight="true" outlineLevel="0" collapsed="false">
      <c r="B5" s="13" t="s">
        <v>194</v>
      </c>
      <c r="C5" s="14" t="n">
        <f aca="false">COUNTIF(C13:C32,"Salarié porté (portage salarial)")</f>
        <v>0</v>
      </c>
      <c r="E5" s="13" t="s">
        <v>195</v>
      </c>
      <c r="F5" s="13"/>
      <c r="G5" s="13"/>
      <c r="H5" s="18"/>
      <c r="I5" s="18"/>
      <c r="J5" s="18"/>
      <c r="K5" s="18"/>
    </row>
    <row r="6" customFormat="false" ht="30" hidden="false" customHeight="true" outlineLevel="0" collapsed="false">
      <c r="B6" s="13" t="s">
        <v>196</v>
      </c>
      <c r="C6" s="14" t="n">
        <f aca="false">COUNTIF(F13:F32,"Oui")</f>
        <v>0</v>
      </c>
      <c r="E6" s="11" t="s">
        <v>197</v>
      </c>
      <c r="F6" s="11"/>
      <c r="G6" s="11"/>
      <c r="H6" s="11"/>
      <c r="I6" s="11"/>
      <c r="J6" s="11"/>
      <c r="K6" s="11"/>
    </row>
    <row r="7" customFormat="false" ht="30" hidden="false" customHeight="true" outlineLevel="0" collapsed="false">
      <c r="B7" s="13" t="s">
        <v>198</v>
      </c>
      <c r="C7" s="14" t="n">
        <f aca="false">COUNTIF(K13:K32,"Oui")</f>
        <v>0</v>
      </c>
    </row>
    <row r="8" customFormat="false" ht="18" hidden="false" customHeight="true" outlineLevel="0" collapsed="false">
      <c r="B8" s="13" t="s">
        <v>199</v>
      </c>
      <c r="C8" s="14" t="n">
        <f aca="false">COUNTIF(P13:P32,"À jour")</f>
        <v>0</v>
      </c>
    </row>
    <row r="9" customFormat="false" ht="30" hidden="false" customHeight="true" outlineLevel="0" collapsed="false">
      <c r="B9" s="13" t="s">
        <v>200</v>
      </c>
      <c r="C9" s="14" t="n">
        <f aca="false">COUNTA(B13:B32)-COUNTIF(P13:P32,"À jour")</f>
        <v>0</v>
      </c>
    </row>
    <row r="10" customFormat="false" ht="30" hidden="false" customHeight="true" outlineLevel="0" collapsed="false">
      <c r="B10" s="13" t="s">
        <v>201</v>
      </c>
      <c r="C10" s="29" t="n">
        <f aca="false">SUM(J13:J32)</f>
        <v>0</v>
      </c>
    </row>
    <row r="11" customFormat="false" ht="19.5" hidden="false" customHeight="true" outlineLevel="0" collapsed="false">
      <c r="A11" s="19" t="s">
        <v>202</v>
      </c>
      <c r="B11" s="19"/>
      <c r="C11" s="19"/>
      <c r="D11" s="19"/>
      <c r="E11" s="20" t="s">
        <v>203</v>
      </c>
      <c r="F11" s="20"/>
      <c r="G11" s="20"/>
      <c r="H11" s="20"/>
      <c r="I11" s="20"/>
      <c r="J11" s="20"/>
      <c r="K11" s="20"/>
      <c r="L11" s="20"/>
      <c r="M11" s="19" t="s">
        <v>204</v>
      </c>
      <c r="N11" s="19"/>
      <c r="O11" s="19"/>
      <c r="P11" s="20" t="s">
        <v>205</v>
      </c>
      <c r="Q11" s="20"/>
    </row>
    <row r="12" customFormat="false" ht="51.75" hidden="false" customHeight="true" outlineLevel="0" collapsed="false">
      <c r="A12" s="10" t="s">
        <v>114</v>
      </c>
      <c r="B12" s="10" t="s">
        <v>127</v>
      </c>
      <c r="C12" s="10" t="s">
        <v>129</v>
      </c>
      <c r="D12" s="10" t="s">
        <v>206</v>
      </c>
      <c r="E12" s="10" t="s">
        <v>130</v>
      </c>
      <c r="F12" s="10" t="s">
        <v>207</v>
      </c>
      <c r="G12" s="10" t="s">
        <v>140</v>
      </c>
      <c r="H12" s="10" t="s">
        <v>208</v>
      </c>
      <c r="I12" s="10" t="s">
        <v>209</v>
      </c>
      <c r="J12" s="10" t="s">
        <v>210</v>
      </c>
      <c r="K12" s="10" t="s">
        <v>211</v>
      </c>
      <c r="L12" s="10" t="s">
        <v>212</v>
      </c>
      <c r="M12" s="10" t="s">
        <v>213</v>
      </c>
      <c r="N12" s="10" t="s">
        <v>214</v>
      </c>
      <c r="O12" s="10" t="s">
        <v>187</v>
      </c>
      <c r="P12" s="10" t="s">
        <v>215</v>
      </c>
      <c r="Q12" s="10" t="s">
        <v>216</v>
      </c>
    </row>
    <row r="13" customFormat="false" ht="21.75" hidden="false" customHeight="true" outlineLevel="0" collapsed="false">
      <c r="A13" s="22" t="n">
        <v>1</v>
      </c>
      <c r="B13" s="18"/>
      <c r="C13" s="18"/>
      <c r="D13" s="18"/>
      <c r="E13" s="12"/>
      <c r="F13" s="12"/>
      <c r="G13" s="23"/>
      <c r="H13" s="23"/>
      <c r="I13" s="23"/>
      <c r="J13" s="30"/>
      <c r="K13" s="12"/>
      <c r="L13" s="12"/>
      <c r="M13" s="23"/>
      <c r="N13" s="31"/>
      <c r="O13" s="23"/>
      <c r="P13" s="21" t="str">
        <f aca="false">IF(B13="","",IF(F13&lt;&gt;"Oui","Contrat à signer",IF(K13&lt;&gt;"Oui","Clause à ajouter",IF(AND(I13&lt;&gt;"",I13&lt;$H$4),"Période échue",IF(L13&lt;&gt;"Complets","Justificatifs à compléter",IF(AND(O13&lt;&gt;"",O13&lt;$H$4),"Évaluation en retard","À jour"))))))</f>
        <v/>
      </c>
      <c r="Q13" s="18"/>
    </row>
    <row r="14" customFormat="false" ht="21.75" hidden="false" customHeight="true" outlineLevel="0" collapsed="false">
      <c r="A14" s="22" t="n">
        <v>2</v>
      </c>
      <c r="B14" s="18"/>
      <c r="C14" s="18"/>
      <c r="D14" s="18"/>
      <c r="E14" s="12"/>
      <c r="F14" s="12"/>
      <c r="G14" s="23"/>
      <c r="H14" s="23"/>
      <c r="I14" s="23"/>
      <c r="J14" s="30"/>
      <c r="K14" s="12"/>
      <c r="L14" s="12"/>
      <c r="M14" s="23"/>
      <c r="N14" s="31"/>
      <c r="O14" s="23"/>
      <c r="P14" s="21" t="str">
        <f aca="false">IF(B14="","",IF(F14&lt;&gt;"Oui","Contrat à signer",IF(K14&lt;&gt;"Oui","Clause à ajouter",IF(AND(I14&lt;&gt;"",I14&lt;$H$4),"Période échue",IF(L14&lt;&gt;"Complets","Justificatifs à compléter",IF(AND(O14&lt;&gt;"",O14&lt;$H$4),"Évaluation en retard","À jour"))))))</f>
        <v/>
      </c>
      <c r="Q14" s="18"/>
    </row>
    <row r="15" customFormat="false" ht="21.75" hidden="false" customHeight="true" outlineLevel="0" collapsed="false">
      <c r="A15" s="22" t="n">
        <v>3</v>
      </c>
      <c r="B15" s="18"/>
      <c r="C15" s="18"/>
      <c r="D15" s="18"/>
      <c r="E15" s="12"/>
      <c r="F15" s="12"/>
      <c r="G15" s="23"/>
      <c r="H15" s="23"/>
      <c r="I15" s="23"/>
      <c r="J15" s="30"/>
      <c r="K15" s="12"/>
      <c r="L15" s="12"/>
      <c r="M15" s="23"/>
      <c r="N15" s="31"/>
      <c r="O15" s="23"/>
      <c r="P15" s="21" t="str">
        <f aca="false">IF(B15="","",IF(F15&lt;&gt;"Oui","Contrat à signer",IF(K15&lt;&gt;"Oui","Clause à ajouter",IF(AND(I15&lt;&gt;"",I15&lt;$H$4),"Période échue",IF(L15&lt;&gt;"Complets","Justificatifs à compléter",IF(AND(O15&lt;&gt;"",O15&lt;$H$4),"Évaluation en retard","À jour"))))))</f>
        <v/>
      </c>
      <c r="Q15" s="18"/>
    </row>
    <row r="16" customFormat="false" ht="21.75" hidden="false" customHeight="true" outlineLevel="0" collapsed="false">
      <c r="A16" s="22" t="n">
        <v>4</v>
      </c>
      <c r="B16" s="18"/>
      <c r="C16" s="18"/>
      <c r="D16" s="18"/>
      <c r="E16" s="12"/>
      <c r="F16" s="12"/>
      <c r="G16" s="23"/>
      <c r="H16" s="23"/>
      <c r="I16" s="23"/>
      <c r="J16" s="30"/>
      <c r="K16" s="12"/>
      <c r="L16" s="12"/>
      <c r="M16" s="23"/>
      <c r="N16" s="31"/>
      <c r="O16" s="23"/>
      <c r="P16" s="21" t="str">
        <f aca="false">IF(B16="","",IF(F16&lt;&gt;"Oui","Contrat à signer",IF(K16&lt;&gt;"Oui","Clause à ajouter",IF(AND(I16&lt;&gt;"",I16&lt;$H$4),"Période échue",IF(L16&lt;&gt;"Complets","Justificatifs à compléter",IF(AND(O16&lt;&gt;"",O16&lt;$H$4),"Évaluation en retard","À jour"))))))</f>
        <v/>
      </c>
      <c r="Q16" s="18"/>
    </row>
    <row r="17" customFormat="false" ht="21.75" hidden="false" customHeight="true" outlineLevel="0" collapsed="false">
      <c r="A17" s="22" t="n">
        <v>5</v>
      </c>
      <c r="B17" s="18"/>
      <c r="C17" s="18"/>
      <c r="D17" s="18"/>
      <c r="E17" s="12"/>
      <c r="F17" s="12"/>
      <c r="G17" s="23"/>
      <c r="H17" s="23"/>
      <c r="I17" s="23"/>
      <c r="J17" s="30"/>
      <c r="K17" s="12"/>
      <c r="L17" s="12"/>
      <c r="M17" s="23"/>
      <c r="N17" s="31"/>
      <c r="O17" s="23"/>
      <c r="P17" s="21" t="str">
        <f aca="false">IF(B17="","",IF(F17&lt;&gt;"Oui","Contrat à signer",IF(K17&lt;&gt;"Oui","Clause à ajouter",IF(AND(I17&lt;&gt;"",I17&lt;$H$4),"Période échue",IF(L17&lt;&gt;"Complets","Justificatifs à compléter",IF(AND(O17&lt;&gt;"",O17&lt;$H$4),"Évaluation en retard","À jour"))))))</f>
        <v/>
      </c>
      <c r="Q17" s="18"/>
    </row>
    <row r="18" customFormat="false" ht="21.75" hidden="false" customHeight="true" outlineLevel="0" collapsed="false">
      <c r="A18" s="22" t="n">
        <v>6</v>
      </c>
      <c r="B18" s="18"/>
      <c r="C18" s="18"/>
      <c r="D18" s="18"/>
      <c r="E18" s="12"/>
      <c r="F18" s="12"/>
      <c r="G18" s="23"/>
      <c r="H18" s="23"/>
      <c r="I18" s="23"/>
      <c r="J18" s="30"/>
      <c r="K18" s="12"/>
      <c r="L18" s="12"/>
      <c r="M18" s="23"/>
      <c r="N18" s="31"/>
      <c r="O18" s="23"/>
      <c r="P18" s="21" t="str">
        <f aca="false">IF(B18="","",IF(F18&lt;&gt;"Oui","Contrat à signer",IF(K18&lt;&gt;"Oui","Clause à ajouter",IF(AND(I18&lt;&gt;"",I18&lt;$H$4),"Période échue",IF(L18&lt;&gt;"Complets","Justificatifs à compléter",IF(AND(O18&lt;&gt;"",O18&lt;$H$4),"Évaluation en retard","À jour"))))))</f>
        <v/>
      </c>
      <c r="Q18" s="18"/>
    </row>
    <row r="19" customFormat="false" ht="21.75" hidden="false" customHeight="true" outlineLevel="0" collapsed="false">
      <c r="A19" s="22" t="n">
        <v>7</v>
      </c>
      <c r="B19" s="18"/>
      <c r="C19" s="18"/>
      <c r="D19" s="18"/>
      <c r="E19" s="12"/>
      <c r="F19" s="12"/>
      <c r="G19" s="23"/>
      <c r="H19" s="23"/>
      <c r="I19" s="23"/>
      <c r="J19" s="30"/>
      <c r="K19" s="12"/>
      <c r="L19" s="12"/>
      <c r="M19" s="23"/>
      <c r="N19" s="31"/>
      <c r="O19" s="23"/>
      <c r="P19" s="21" t="str">
        <f aca="false">IF(B19="","",IF(F19&lt;&gt;"Oui","Contrat à signer",IF(K19&lt;&gt;"Oui","Clause à ajouter",IF(AND(I19&lt;&gt;"",I19&lt;$H$4),"Période échue",IF(L19&lt;&gt;"Complets","Justificatifs à compléter",IF(AND(O19&lt;&gt;"",O19&lt;$H$4),"Évaluation en retard","À jour"))))))</f>
        <v/>
      </c>
      <c r="Q19" s="18"/>
    </row>
    <row r="20" customFormat="false" ht="21.75" hidden="false" customHeight="true" outlineLevel="0" collapsed="false">
      <c r="A20" s="22" t="n">
        <v>8</v>
      </c>
      <c r="B20" s="18"/>
      <c r="C20" s="18"/>
      <c r="D20" s="18"/>
      <c r="E20" s="12"/>
      <c r="F20" s="12"/>
      <c r="G20" s="23"/>
      <c r="H20" s="23"/>
      <c r="I20" s="23"/>
      <c r="J20" s="30"/>
      <c r="K20" s="12"/>
      <c r="L20" s="12"/>
      <c r="M20" s="23"/>
      <c r="N20" s="31"/>
      <c r="O20" s="23"/>
      <c r="P20" s="21" t="str">
        <f aca="false">IF(B20="","",IF(F20&lt;&gt;"Oui","Contrat à signer",IF(K20&lt;&gt;"Oui","Clause à ajouter",IF(AND(I20&lt;&gt;"",I20&lt;$H$4),"Période échue",IF(L20&lt;&gt;"Complets","Justificatifs à compléter",IF(AND(O20&lt;&gt;"",O20&lt;$H$4),"Évaluation en retard","À jour"))))))</f>
        <v/>
      </c>
      <c r="Q20" s="18"/>
    </row>
    <row r="21" customFormat="false" ht="21.75" hidden="false" customHeight="true" outlineLevel="0" collapsed="false">
      <c r="A21" s="22" t="n">
        <v>9</v>
      </c>
      <c r="B21" s="18"/>
      <c r="C21" s="18"/>
      <c r="D21" s="18"/>
      <c r="E21" s="12"/>
      <c r="F21" s="12"/>
      <c r="G21" s="23"/>
      <c r="H21" s="23"/>
      <c r="I21" s="23"/>
      <c r="J21" s="30"/>
      <c r="K21" s="12"/>
      <c r="L21" s="12"/>
      <c r="M21" s="23"/>
      <c r="N21" s="31"/>
      <c r="O21" s="23"/>
      <c r="P21" s="21" t="str">
        <f aca="false">IF(B21="","",IF(F21&lt;&gt;"Oui","Contrat à signer",IF(K21&lt;&gt;"Oui","Clause à ajouter",IF(AND(I21&lt;&gt;"",I21&lt;$H$4),"Période échue",IF(L21&lt;&gt;"Complets","Justificatifs à compléter",IF(AND(O21&lt;&gt;"",O21&lt;$H$4),"Évaluation en retard","À jour"))))))</f>
        <v/>
      </c>
      <c r="Q21" s="18"/>
    </row>
    <row r="22" customFormat="false" ht="21.75" hidden="false" customHeight="true" outlineLevel="0" collapsed="false">
      <c r="A22" s="22" t="n">
        <v>10</v>
      </c>
      <c r="B22" s="18"/>
      <c r="C22" s="18"/>
      <c r="D22" s="18"/>
      <c r="E22" s="12"/>
      <c r="F22" s="12"/>
      <c r="G22" s="23"/>
      <c r="H22" s="23"/>
      <c r="I22" s="23"/>
      <c r="J22" s="30"/>
      <c r="K22" s="12"/>
      <c r="L22" s="12"/>
      <c r="M22" s="23"/>
      <c r="N22" s="31"/>
      <c r="O22" s="23"/>
      <c r="P22" s="21" t="str">
        <f aca="false">IF(B22="","",IF(F22&lt;&gt;"Oui","Contrat à signer",IF(K22&lt;&gt;"Oui","Clause à ajouter",IF(AND(I22&lt;&gt;"",I22&lt;$H$4),"Période échue",IF(L22&lt;&gt;"Complets","Justificatifs à compléter",IF(AND(O22&lt;&gt;"",O22&lt;$H$4),"Évaluation en retard","À jour"))))))</f>
        <v/>
      </c>
      <c r="Q22" s="18"/>
    </row>
    <row r="23" customFormat="false" ht="21.75" hidden="false" customHeight="true" outlineLevel="0" collapsed="false">
      <c r="A23" s="22" t="n">
        <v>11</v>
      </c>
      <c r="B23" s="18"/>
      <c r="C23" s="18"/>
      <c r="D23" s="18"/>
      <c r="E23" s="12"/>
      <c r="F23" s="12"/>
      <c r="G23" s="23"/>
      <c r="H23" s="23"/>
      <c r="I23" s="23"/>
      <c r="J23" s="30"/>
      <c r="K23" s="12"/>
      <c r="L23" s="12"/>
      <c r="M23" s="23"/>
      <c r="N23" s="31"/>
      <c r="O23" s="23"/>
      <c r="P23" s="21" t="str">
        <f aca="false">IF(B23="","",IF(F23&lt;&gt;"Oui","Contrat à signer",IF(K23&lt;&gt;"Oui","Clause à ajouter",IF(AND(I23&lt;&gt;"",I23&lt;$H$4),"Période échue",IF(L23&lt;&gt;"Complets","Justificatifs à compléter",IF(AND(O23&lt;&gt;"",O23&lt;$H$4),"Évaluation en retard","À jour"))))))</f>
        <v/>
      </c>
      <c r="Q23" s="18"/>
    </row>
    <row r="24" customFormat="false" ht="21.75" hidden="false" customHeight="true" outlineLevel="0" collapsed="false">
      <c r="A24" s="22" t="n">
        <v>12</v>
      </c>
      <c r="B24" s="18"/>
      <c r="C24" s="18"/>
      <c r="D24" s="18"/>
      <c r="E24" s="12"/>
      <c r="F24" s="12"/>
      <c r="G24" s="23"/>
      <c r="H24" s="23"/>
      <c r="I24" s="23"/>
      <c r="J24" s="30"/>
      <c r="K24" s="12"/>
      <c r="L24" s="12"/>
      <c r="M24" s="23"/>
      <c r="N24" s="31"/>
      <c r="O24" s="23"/>
      <c r="P24" s="21" t="str">
        <f aca="false">IF(B24="","",IF(F24&lt;&gt;"Oui","Contrat à signer",IF(K24&lt;&gt;"Oui","Clause à ajouter",IF(AND(I24&lt;&gt;"",I24&lt;$H$4),"Période échue",IF(L24&lt;&gt;"Complets","Justificatifs à compléter",IF(AND(O24&lt;&gt;"",O24&lt;$H$4),"Évaluation en retard","À jour"))))))</f>
        <v/>
      </c>
      <c r="Q24" s="18"/>
    </row>
    <row r="25" customFormat="false" ht="21.75" hidden="false" customHeight="true" outlineLevel="0" collapsed="false">
      <c r="A25" s="22" t="n">
        <v>13</v>
      </c>
      <c r="B25" s="18"/>
      <c r="C25" s="18"/>
      <c r="D25" s="18"/>
      <c r="E25" s="12"/>
      <c r="F25" s="12"/>
      <c r="G25" s="23"/>
      <c r="H25" s="23"/>
      <c r="I25" s="23"/>
      <c r="J25" s="30"/>
      <c r="K25" s="12"/>
      <c r="L25" s="12"/>
      <c r="M25" s="23"/>
      <c r="N25" s="31"/>
      <c r="O25" s="23"/>
      <c r="P25" s="21" t="str">
        <f aca="false">IF(B25="","",IF(F25&lt;&gt;"Oui","Contrat à signer",IF(K25&lt;&gt;"Oui","Clause à ajouter",IF(AND(I25&lt;&gt;"",I25&lt;$H$4),"Période échue",IF(L25&lt;&gt;"Complets","Justificatifs à compléter",IF(AND(O25&lt;&gt;"",O25&lt;$H$4),"Évaluation en retard","À jour"))))))</f>
        <v/>
      </c>
      <c r="Q25" s="18"/>
    </row>
    <row r="26" customFormat="false" ht="21.75" hidden="false" customHeight="true" outlineLevel="0" collapsed="false">
      <c r="A26" s="22" t="n">
        <v>14</v>
      </c>
      <c r="B26" s="18"/>
      <c r="C26" s="18"/>
      <c r="D26" s="18"/>
      <c r="E26" s="12"/>
      <c r="F26" s="12"/>
      <c r="G26" s="23"/>
      <c r="H26" s="23"/>
      <c r="I26" s="23"/>
      <c r="J26" s="30"/>
      <c r="K26" s="12"/>
      <c r="L26" s="12"/>
      <c r="M26" s="23"/>
      <c r="N26" s="31"/>
      <c r="O26" s="23"/>
      <c r="P26" s="21" t="str">
        <f aca="false">IF(B26="","",IF(F26&lt;&gt;"Oui","Contrat à signer",IF(K26&lt;&gt;"Oui","Clause à ajouter",IF(AND(I26&lt;&gt;"",I26&lt;$H$4),"Période échue",IF(L26&lt;&gt;"Complets","Justificatifs à compléter",IF(AND(O26&lt;&gt;"",O26&lt;$H$4),"Évaluation en retard","À jour"))))))</f>
        <v/>
      </c>
      <c r="Q26" s="18"/>
    </row>
    <row r="27" customFormat="false" ht="21.75" hidden="false" customHeight="true" outlineLevel="0" collapsed="false">
      <c r="A27" s="22" t="n">
        <v>15</v>
      </c>
      <c r="B27" s="18"/>
      <c r="C27" s="18"/>
      <c r="D27" s="18"/>
      <c r="E27" s="12"/>
      <c r="F27" s="12"/>
      <c r="G27" s="23"/>
      <c r="H27" s="23"/>
      <c r="I27" s="23"/>
      <c r="J27" s="30"/>
      <c r="K27" s="12"/>
      <c r="L27" s="12"/>
      <c r="M27" s="23"/>
      <c r="N27" s="31"/>
      <c r="O27" s="23"/>
      <c r="P27" s="21" t="str">
        <f aca="false">IF(B27="","",IF(F27&lt;&gt;"Oui","Contrat à signer",IF(K27&lt;&gt;"Oui","Clause à ajouter",IF(AND(I27&lt;&gt;"",I27&lt;$H$4),"Période échue",IF(L27&lt;&gt;"Complets","Justificatifs à compléter",IF(AND(O27&lt;&gt;"",O27&lt;$H$4),"Évaluation en retard","À jour"))))))</f>
        <v/>
      </c>
      <c r="Q27" s="18"/>
    </row>
    <row r="28" customFormat="false" ht="21.75" hidden="false" customHeight="true" outlineLevel="0" collapsed="false">
      <c r="A28" s="22" t="n">
        <v>16</v>
      </c>
      <c r="B28" s="18"/>
      <c r="C28" s="18"/>
      <c r="D28" s="18"/>
      <c r="E28" s="12"/>
      <c r="F28" s="12"/>
      <c r="G28" s="23"/>
      <c r="H28" s="23"/>
      <c r="I28" s="23"/>
      <c r="J28" s="30"/>
      <c r="K28" s="12"/>
      <c r="L28" s="12"/>
      <c r="M28" s="23"/>
      <c r="N28" s="31"/>
      <c r="O28" s="23"/>
      <c r="P28" s="21" t="str">
        <f aca="false">IF(B28="","",IF(F28&lt;&gt;"Oui","Contrat à signer",IF(K28&lt;&gt;"Oui","Clause à ajouter",IF(AND(I28&lt;&gt;"",I28&lt;$H$4),"Période échue",IF(L28&lt;&gt;"Complets","Justificatifs à compléter",IF(AND(O28&lt;&gt;"",O28&lt;$H$4),"Évaluation en retard","À jour"))))))</f>
        <v/>
      </c>
      <c r="Q28" s="18"/>
    </row>
    <row r="29" customFormat="false" ht="21.75" hidden="false" customHeight="true" outlineLevel="0" collapsed="false">
      <c r="A29" s="22" t="n">
        <v>17</v>
      </c>
      <c r="B29" s="18"/>
      <c r="C29" s="18"/>
      <c r="D29" s="18"/>
      <c r="E29" s="12"/>
      <c r="F29" s="12"/>
      <c r="G29" s="23"/>
      <c r="H29" s="23"/>
      <c r="I29" s="23"/>
      <c r="J29" s="30"/>
      <c r="K29" s="12"/>
      <c r="L29" s="12"/>
      <c r="M29" s="23"/>
      <c r="N29" s="31"/>
      <c r="O29" s="23"/>
      <c r="P29" s="21" t="str">
        <f aca="false">IF(B29="","",IF(F29&lt;&gt;"Oui","Contrat à signer",IF(K29&lt;&gt;"Oui","Clause à ajouter",IF(AND(I29&lt;&gt;"",I29&lt;$H$4),"Période échue",IF(L29&lt;&gt;"Complets","Justificatifs à compléter",IF(AND(O29&lt;&gt;"",O29&lt;$H$4),"Évaluation en retard","À jour"))))))</f>
        <v/>
      </c>
      <c r="Q29" s="18"/>
    </row>
    <row r="30" customFormat="false" ht="21.75" hidden="false" customHeight="true" outlineLevel="0" collapsed="false">
      <c r="A30" s="22" t="n">
        <v>18</v>
      </c>
      <c r="B30" s="18"/>
      <c r="C30" s="18"/>
      <c r="D30" s="18"/>
      <c r="E30" s="12"/>
      <c r="F30" s="12"/>
      <c r="G30" s="23"/>
      <c r="H30" s="23"/>
      <c r="I30" s="23"/>
      <c r="J30" s="30"/>
      <c r="K30" s="12"/>
      <c r="L30" s="12"/>
      <c r="M30" s="23"/>
      <c r="N30" s="31"/>
      <c r="O30" s="23"/>
      <c r="P30" s="21" t="str">
        <f aca="false">IF(B30="","",IF(F30&lt;&gt;"Oui","Contrat à signer",IF(K30&lt;&gt;"Oui","Clause à ajouter",IF(AND(I30&lt;&gt;"",I30&lt;$H$4),"Période échue",IF(L30&lt;&gt;"Complets","Justificatifs à compléter",IF(AND(O30&lt;&gt;"",O30&lt;$H$4),"Évaluation en retard","À jour"))))))</f>
        <v/>
      </c>
      <c r="Q30" s="18"/>
    </row>
    <row r="31" customFormat="false" ht="21.75" hidden="false" customHeight="true" outlineLevel="0" collapsed="false">
      <c r="A31" s="22" t="n">
        <v>19</v>
      </c>
      <c r="B31" s="18"/>
      <c r="C31" s="18"/>
      <c r="D31" s="18"/>
      <c r="E31" s="12"/>
      <c r="F31" s="12"/>
      <c r="G31" s="23"/>
      <c r="H31" s="23"/>
      <c r="I31" s="23"/>
      <c r="J31" s="30"/>
      <c r="K31" s="12"/>
      <c r="L31" s="12"/>
      <c r="M31" s="23"/>
      <c r="N31" s="31"/>
      <c r="O31" s="23"/>
      <c r="P31" s="21" t="str">
        <f aca="false">IF(B31="","",IF(F31&lt;&gt;"Oui","Contrat à signer",IF(K31&lt;&gt;"Oui","Clause à ajouter",IF(AND(I31&lt;&gt;"",I31&lt;$H$4),"Période échue",IF(L31&lt;&gt;"Complets","Justificatifs à compléter",IF(AND(O31&lt;&gt;"",O31&lt;$H$4),"Évaluation en retard","À jour"))))))</f>
        <v/>
      </c>
      <c r="Q31" s="18"/>
    </row>
    <row r="32" customFormat="false" ht="21.75" hidden="false" customHeight="true" outlineLevel="0" collapsed="false">
      <c r="A32" s="22" t="n">
        <v>20</v>
      </c>
      <c r="B32" s="18"/>
      <c r="C32" s="18"/>
      <c r="D32" s="18"/>
      <c r="E32" s="12"/>
      <c r="F32" s="12"/>
      <c r="G32" s="23"/>
      <c r="H32" s="23"/>
      <c r="I32" s="23"/>
      <c r="J32" s="30"/>
      <c r="K32" s="12"/>
      <c r="L32" s="12"/>
      <c r="M32" s="23"/>
      <c r="N32" s="31"/>
      <c r="O32" s="23"/>
      <c r="P32" s="21" t="str">
        <f aca="false">IF(B32="","",IF(F32&lt;&gt;"Oui","Contrat à signer",IF(K32&lt;&gt;"Oui","Clause à ajouter",IF(AND(I32&lt;&gt;"",I32&lt;$H$4),"Période échue",IF(L32&lt;&gt;"Complets","Justificatifs à compléter",IF(AND(O32&lt;&gt;"",O32&lt;$H$4),"Évaluation en retard","À jour"))))))</f>
        <v/>
      </c>
      <c r="Q32" s="18"/>
    </row>
  </sheetData>
  <mergeCells count="10">
    <mergeCell ref="A3:Q3"/>
    <mergeCell ref="E4:G4"/>
    <mergeCell ref="H4:K4"/>
    <mergeCell ref="E5:G5"/>
    <mergeCell ref="H5:K5"/>
    <mergeCell ref="E6:K6"/>
    <mergeCell ref="A11:D11"/>
    <mergeCell ref="E11:L11"/>
    <mergeCell ref="M11:O11"/>
    <mergeCell ref="P11:Q11"/>
  </mergeCells>
  <conditionalFormatting sqref="P13:P32">
    <cfRule type="expression" priority="2" aboveAverage="0" equalAverage="0" bottom="0" percent="0" rank="0" text="" dxfId="2">
      <formula>$P13="À jour"</formula>
    </cfRule>
    <cfRule type="expression" priority="3" aboveAverage="0" equalAverage="0" bottom="0" percent="0" rank="0" text="" dxfId="0">
      <formula>OR($P13="Contrat à signer",$P13="Période échue")</formula>
    </cfRule>
    <cfRule type="expression" priority="4" aboveAverage="0" equalAverage="0" bottom="0" percent="0" rank="0" text="" dxfId="1">
      <formula>OR($P13="Clause à ajouter",$P13="Justificatifs à compléter",$P13="Évaluation en retard")</formula>
    </cfRule>
  </conditionalFormatting>
  <conditionalFormatting sqref="F13:F32">
    <cfRule type="expression" priority="5" aboveAverage="0" equalAverage="0" bottom="0" percent="0" rank="0" text="" dxfId="5">
      <formula>AND($B13&lt;&gt;"",F13&lt;&gt;"Oui")</formula>
    </cfRule>
  </conditionalFormatting>
  <conditionalFormatting sqref="K13:K32">
    <cfRule type="expression" priority="6" aboveAverage="0" equalAverage="0" bottom="0" percent="0" rank="0" text="" dxfId="3">
      <formula>AND($B13&lt;&gt;"",K13&lt;&gt;"Oui")</formula>
    </cfRule>
  </conditionalFormatting>
  <dataValidations count="6">
    <dataValidation allowBlank="true" error="Saisissez une date au format jj/mm/aaaa." errorStyle="stop" errorTitle="Date attendue" operator="greaterThan" showDropDown="false" showErrorMessage="true" showInputMessage="false" sqref="G13:I32 M13:M32 O13:O32" type="date">
      <formula1>36526</formula1>
      <formula2>0</formula2>
    </dataValidation>
    <dataValidation allowBlank="true" errorStyle="stop" operator="between" showDropDown="false" showErrorMessage="false" showInputMessage="false" sqref="C13:C32" type="list">
      <formula1>Listes!$A$4:$A$7</formula1>
      <formula2>0</formula2>
    </dataValidation>
    <dataValidation allowBlank="true" errorStyle="stop" operator="between" showDropDown="false" showErrorMessage="false" showInputMessage="false" sqref="E13:E32" type="list">
      <formula1>Listes!$B$4:$B$6</formula1>
      <formula2>0</formula2>
    </dataValidation>
    <dataValidation allowBlank="true" errorStyle="stop" operator="between" showDropDown="false" showErrorMessage="false" showInputMessage="false" sqref="F13:F32" type="list">
      <formula1>"Oui,Non"</formula1>
      <formula2>0</formula2>
    </dataValidation>
    <dataValidation allowBlank="true" errorStyle="stop" operator="between" showDropDown="false" showErrorMessage="false" showInputMessage="false" sqref="K13:K32" type="list">
      <formula1>"Oui,Non"</formula1>
      <formula2>0</formula2>
    </dataValidation>
    <dataValidation allowBlank="true" errorStyle="stop" operator="between" showDropDown="false" showErrorMessage="false" showInputMessage="false" sqref="L13:L32" type="list">
      <formula1>Listes!$E$4:$E$6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R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6"/>
    <col collapsed="false" customWidth="true" hidden="false" outlineLevel="0" max="4" min="4" style="0" width="12"/>
    <col collapsed="false" customWidth="true" hidden="false" outlineLevel="0" max="13" min="5" style="0" width="11"/>
    <col collapsed="false" customWidth="true" hidden="false" outlineLevel="0" max="14" min="14" style="0" width="7"/>
    <col collapsed="false" customWidth="true" hidden="false" outlineLevel="0" max="15" min="15" style="0" width="12"/>
    <col collapsed="false" customWidth="true" hidden="false" outlineLevel="0" max="17" min="16" style="0" width="22"/>
    <col collapsed="false" customWidth="true" hidden="false" outlineLevel="0" max="18" min="18" style="0" width="38"/>
  </cols>
  <sheetData>
    <row r="1" customFormat="false" ht="21.75" hidden="false" customHeight="true" outlineLevel="0" collapsed="false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25.5" hidden="false" customHeight="true" outlineLevel="0" collapsed="false">
      <c r="A2" s="3" t="s">
        <v>217</v>
      </c>
    </row>
    <row r="3" customFormat="false" ht="16.5" hidden="false" customHeight="true" outlineLevel="0" collapsed="false">
      <c r="A3" s="17" t="s">
        <v>218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customFormat="false" ht="19.5" hidden="false" customHeight="true" outlineLevel="0" collapsed="false">
      <c r="B4" s="13" t="s">
        <v>98</v>
      </c>
      <c r="C4" s="14" t="n">
        <f aca="false">COUNTA(B14:B28)</f>
        <v>5</v>
      </c>
      <c r="E4" s="13" t="s">
        <v>99</v>
      </c>
      <c r="F4" s="13"/>
      <c r="G4" s="13"/>
      <c r="H4" s="18" t="s">
        <v>219</v>
      </c>
      <c r="I4" s="18"/>
      <c r="J4" s="18"/>
      <c r="K4" s="18"/>
      <c r="L4" s="18"/>
    </row>
    <row r="5" customFormat="false" ht="19.5" hidden="false" customHeight="true" outlineLevel="0" collapsed="false">
      <c r="B5" s="13" t="s">
        <v>100</v>
      </c>
      <c r="C5" s="14" t="n">
        <f aca="false">COUNTIF(P14:P28,"Retenu")</f>
        <v>2</v>
      </c>
      <c r="E5" s="13" t="s">
        <v>101</v>
      </c>
      <c r="F5" s="13"/>
      <c r="G5" s="13"/>
      <c r="H5" s="18" t="s">
        <v>220</v>
      </c>
      <c r="I5" s="18"/>
      <c r="J5" s="18"/>
      <c r="K5" s="18"/>
      <c r="L5" s="18"/>
    </row>
    <row r="6" customFormat="false" ht="31.5" hidden="false" customHeight="true" outlineLevel="0" collapsed="false">
      <c r="B6" s="13" t="s">
        <v>102</v>
      </c>
      <c r="C6" s="14" t="n">
        <f aca="false">COUNTIF(P14:P28,"Retenu sous conditions")</f>
        <v>1</v>
      </c>
      <c r="E6" s="13" t="s">
        <v>103</v>
      </c>
      <c r="F6" s="13"/>
      <c r="G6" s="13"/>
      <c r="H6" s="14" t="n">
        <f aca="false">Paramètres!$B$13</f>
        <v>100</v>
      </c>
      <c r="I6" s="14"/>
      <c r="J6" s="14"/>
      <c r="K6" s="14"/>
      <c r="L6" s="14"/>
    </row>
    <row r="7" customFormat="false" ht="30" hidden="false" customHeight="true" outlineLevel="0" collapsed="false">
      <c r="B7" s="13" t="s">
        <v>104</v>
      </c>
      <c r="C7" s="14" t="n">
        <f aca="false">COUNTIF(P14:P28,"Non retenu")+COUNTIF(P14:P28,"Écarté")</f>
        <v>2</v>
      </c>
      <c r="E7" s="13" t="s">
        <v>105</v>
      </c>
      <c r="F7" s="13"/>
      <c r="G7" s="13"/>
      <c r="H7" s="15" t="str">
        <f aca="false">"Retenu à partir de "&amp;ROUND(Paramètres!$B$16*100,0)&amp;" %, sous conditions à partir de "&amp;ROUND(Paramètres!$B$17*100,0)&amp;" %"</f>
        <v>Retenu à partir de 70 %, sous conditions à partir de 50 %</v>
      </c>
      <c r="I7" s="15"/>
      <c r="J7" s="15"/>
      <c r="K7" s="15"/>
      <c r="L7" s="15"/>
    </row>
    <row r="8" customFormat="false" ht="30" hidden="false" customHeight="true" outlineLevel="0" collapsed="false">
      <c r="B8" s="13" t="s">
        <v>106</v>
      </c>
      <c r="C8" s="14" t="n">
        <f aca="false">SUMPRODUCT((B14:B28&lt;&gt;"")*(((E14:E28="")+(F14:F28="")+(G14:G28="")+(H14:H28="")+(I14:I28="")+(J14:J28="")+(K14:K28="")+(L14:L28=""))&gt;0))</f>
        <v>0</v>
      </c>
    </row>
    <row r="9" customFormat="false" ht="30" hidden="false" customHeight="true" outlineLevel="0" collapsed="false">
      <c r="B9" s="13" t="s">
        <v>107</v>
      </c>
      <c r="C9" s="14" t="n">
        <f aca="false">SUMPRODUCT((Q14:Q28&lt;&gt;"")*(Q14:Q28&lt;&gt;"En attente")*(P14:P28&lt;&gt;"")*(Q14:Q28&lt;&gt;P14:P28))</f>
        <v>1</v>
      </c>
    </row>
    <row r="10" customFormat="false" ht="19.5" hidden="false" customHeight="true" outlineLevel="0" collapsed="false">
      <c r="A10" s="19" t="s">
        <v>108</v>
      </c>
      <c r="B10" s="19"/>
      <c r="C10" s="19"/>
      <c r="D10" s="19"/>
      <c r="E10" s="20" t="s">
        <v>109</v>
      </c>
      <c r="F10" s="20"/>
      <c r="G10" s="20"/>
      <c r="H10" s="20"/>
      <c r="I10" s="20"/>
      <c r="J10" s="20"/>
      <c r="K10" s="20"/>
      <c r="L10" s="20"/>
      <c r="M10" s="19" t="s">
        <v>110</v>
      </c>
      <c r="N10" s="19"/>
      <c r="O10" s="19"/>
      <c r="P10" s="19"/>
      <c r="Q10" s="20" t="s">
        <v>111</v>
      </c>
      <c r="R10" s="20"/>
    </row>
    <row r="11" customFormat="false" ht="21.75" hidden="false" customHeight="true" outlineLevel="0" collapsed="false">
      <c r="A11" s="13" t="s">
        <v>112</v>
      </c>
      <c r="B11" s="13"/>
      <c r="C11" s="13"/>
      <c r="D11" s="13"/>
      <c r="E11" s="14" t="n">
        <f aca="false">Paramètres!$B$5</f>
        <v>20</v>
      </c>
      <c r="F11" s="14" t="n">
        <f aca="false">Paramètres!$B$6</f>
        <v>10</v>
      </c>
      <c r="G11" s="14" t="n">
        <f aca="false">Paramètres!$B$7</f>
        <v>10</v>
      </c>
      <c r="H11" s="14" t="n">
        <f aca="false">Paramètres!$B$8</f>
        <v>20</v>
      </c>
      <c r="I11" s="14" t="n">
        <f aca="false">Paramètres!$B$9</f>
        <v>10</v>
      </c>
      <c r="J11" s="14" t="n">
        <f aca="false">Paramètres!$B$10</f>
        <v>10</v>
      </c>
      <c r="K11" s="14" t="n">
        <f aca="false">Paramètres!$B$11</f>
        <v>10</v>
      </c>
      <c r="L11" s="14" t="n">
        <f aca="false">Paramètres!$B$12</f>
        <v>10</v>
      </c>
    </row>
    <row r="12" customFormat="false" ht="21.75" hidden="false" customHeight="true" outlineLevel="0" collapsed="false">
      <c r="A12" s="13" t="s">
        <v>113</v>
      </c>
      <c r="B12" s="13"/>
      <c r="C12" s="13"/>
      <c r="D12" s="13"/>
      <c r="E12" s="21" t="str">
        <f aca="false">Paramètres!$C$5</f>
        <v>Non</v>
      </c>
      <c r="F12" s="21" t="str">
        <f aca="false">Paramètres!$C$6</f>
        <v>Non</v>
      </c>
      <c r="G12" s="21" t="str">
        <f aca="false">Paramètres!$C$7</f>
        <v>Oui</v>
      </c>
      <c r="H12" s="21" t="str">
        <f aca="false">Paramètres!$C$8</f>
        <v>Oui</v>
      </c>
      <c r="I12" s="21" t="str">
        <f aca="false">Paramètres!$C$9</f>
        <v>Non</v>
      </c>
      <c r="J12" s="21" t="str">
        <f aca="false">Paramètres!$C$10</f>
        <v>Non</v>
      </c>
      <c r="K12" s="21" t="str">
        <f aca="false">Paramètres!$C$11</f>
        <v>Non</v>
      </c>
      <c r="L12" s="21" t="str">
        <f aca="false">Paramètres!$C$12</f>
        <v>Non</v>
      </c>
    </row>
    <row r="13" customFormat="false" ht="51.75" hidden="false" customHeight="true" outlineLevel="0" collapsed="false">
      <c r="A13" s="10" t="s">
        <v>114</v>
      </c>
      <c r="B13" s="10" t="s">
        <v>115</v>
      </c>
      <c r="C13" s="10" t="s">
        <v>116</v>
      </c>
      <c r="D13" s="10" t="s">
        <v>117</v>
      </c>
      <c r="E13" s="10" t="str">
        <f aca="false">Paramètres!$A$5</f>
        <v>Compétences</v>
      </c>
      <c r="F13" s="10" t="str">
        <f aca="false">Paramètres!$A$6</f>
        <v>Références</v>
      </c>
      <c r="G13" s="10" t="str">
        <f aca="false">Paramètres!$A$7</f>
        <v>Assurance</v>
      </c>
      <c r="H13" s="10" t="str">
        <f aca="false">Paramètres!$A$8</f>
        <v>Engagement au référentiel</v>
      </c>
      <c r="I13" s="10" t="str">
        <f aca="false">Paramètres!$A$9</f>
        <v>Handicap</v>
      </c>
      <c r="J13" s="10" t="str">
        <f aca="false">Paramètres!$A$10</f>
        <v>Évaluation</v>
      </c>
      <c r="K13" s="10" t="str">
        <f aca="false">Paramètres!$A$11</f>
        <v>Réclamations</v>
      </c>
      <c r="L13" s="10" t="str">
        <f aca="false">Paramètres!$A$12</f>
        <v>Tarif</v>
      </c>
      <c r="M13" s="10" t="s">
        <v>118</v>
      </c>
      <c r="N13" s="10" t="s">
        <v>119</v>
      </c>
      <c r="O13" s="10" t="s">
        <v>120</v>
      </c>
      <c r="P13" s="10" t="s">
        <v>121</v>
      </c>
      <c r="Q13" s="10" t="s">
        <v>122</v>
      </c>
      <c r="R13" s="10" t="s">
        <v>123</v>
      </c>
    </row>
    <row r="14" customFormat="false" ht="21.75" hidden="false" customHeight="true" outlineLevel="0" collapsed="false">
      <c r="A14" s="22" t="n">
        <v>1</v>
      </c>
      <c r="B14" s="18" t="s">
        <v>221</v>
      </c>
      <c r="C14" s="18" t="s">
        <v>222</v>
      </c>
      <c r="D14" s="23" t="n">
        <v>46266</v>
      </c>
      <c r="E14" s="12" t="n">
        <v>4</v>
      </c>
      <c r="F14" s="12" t="n">
        <v>4</v>
      </c>
      <c r="G14" s="12" t="n">
        <v>5</v>
      </c>
      <c r="H14" s="12" t="n">
        <v>5</v>
      </c>
      <c r="I14" s="12" t="n">
        <v>3</v>
      </c>
      <c r="J14" s="12" t="n">
        <v>4</v>
      </c>
      <c r="K14" s="12" t="n">
        <v>3</v>
      </c>
      <c r="L14" s="12" t="n">
        <v>4</v>
      </c>
      <c r="M14" s="24" t="n">
        <f aca="false">IF(COUNT(E14:L14)&lt;8,"",SUMPRODUCT($E$11:$L$11,E14:L14)/(5*SUM($E$11:$L$11))*20)</f>
        <v>16.4</v>
      </c>
      <c r="N14" s="21" t="n">
        <f aca="false">IF(OR(M14="",O14="Oui"),"",1+COUNTIFS($M$14:$M$28,"&gt;"&amp;M14,$O$14:$O$28,"&lt;&gt;Oui"))</f>
        <v>1</v>
      </c>
      <c r="O14" s="21" t="str">
        <f aca="false">IF(COUNT(E14:L14)=0,"",IF(SUMPRODUCT(($E$12:$L$12="Oui")*(E14:L14=1))&gt;0,"Oui","Non"))</f>
        <v>Non</v>
      </c>
      <c r="P14" s="21" t="str">
        <f aca="false">IF(O14="Oui","Écarté",IF(M14="","",IF(M14/20&gt;=Paramètres!$B$16,"Retenu",IF(M14/20&gt;=Paramètres!$B$17,"Retenu sous conditions","Non retenu"))))</f>
        <v>Retenu</v>
      </c>
      <c r="Q14" s="12" t="s">
        <v>223</v>
      </c>
      <c r="R14" s="18"/>
    </row>
    <row r="15" customFormat="false" ht="43.5" hidden="false" customHeight="true" outlineLevel="0" collapsed="false">
      <c r="A15" s="22" t="n">
        <v>2</v>
      </c>
      <c r="B15" s="18" t="s">
        <v>224</v>
      </c>
      <c r="C15" s="18" t="s">
        <v>225</v>
      </c>
      <c r="D15" s="23" t="n">
        <v>46267</v>
      </c>
      <c r="E15" s="12" t="n">
        <v>4</v>
      </c>
      <c r="F15" s="12" t="n">
        <v>3</v>
      </c>
      <c r="G15" s="12" t="n">
        <v>3</v>
      </c>
      <c r="H15" s="12" t="n">
        <v>3</v>
      </c>
      <c r="I15" s="12" t="n">
        <v>2</v>
      </c>
      <c r="J15" s="12" t="n">
        <v>3</v>
      </c>
      <c r="K15" s="12" t="n">
        <v>3</v>
      </c>
      <c r="L15" s="12" t="n">
        <v>5</v>
      </c>
      <c r="M15" s="24" t="n">
        <f aca="false">IF(COUNT(E15:L15)&lt;8,"",SUMPRODUCT($E$11:$L$11,E15:L15)/(5*SUM($E$11:$L$11))*20)</f>
        <v>13.2</v>
      </c>
      <c r="N15" s="21" t="n">
        <f aca="false">IF(OR(M15="",O15="Oui"),"",1+COUNTIFS($M$14:$M$28,"&gt;"&amp;M15,$O$14:$O$28,"&lt;&gt;Oui"))</f>
        <v>3</v>
      </c>
      <c r="O15" s="21" t="str">
        <f aca="false">IF(COUNT(E15:L15)=0,"",IF(SUMPRODUCT(($E$12:$L$12="Oui")*(E15:L15=1))&gt;0,"Oui","Non"))</f>
        <v>Non</v>
      </c>
      <c r="P15" s="21" t="str">
        <f aca="false">IF(O15="Oui","Écarté",IF(M15="","",IF(M15/20&gt;=Paramètres!$B$16,"Retenu",IF(M15/20&gt;=Paramètres!$B$17,"Retenu sous conditions","Non retenu"))))</f>
        <v>Retenu sous conditions</v>
      </c>
      <c r="Q15" s="12" t="s">
        <v>226</v>
      </c>
      <c r="R15" s="18" t="s">
        <v>227</v>
      </c>
    </row>
    <row r="16" customFormat="false" ht="30.75" hidden="false" customHeight="true" outlineLevel="0" collapsed="false">
      <c r="A16" s="22" t="n">
        <v>3</v>
      </c>
      <c r="B16" s="18" t="s">
        <v>228</v>
      </c>
      <c r="C16" s="18" t="s">
        <v>229</v>
      </c>
      <c r="D16" s="23" t="n">
        <v>46268</v>
      </c>
      <c r="E16" s="12" t="n">
        <v>2</v>
      </c>
      <c r="F16" s="12" t="n">
        <v>2</v>
      </c>
      <c r="G16" s="12" t="n">
        <v>3</v>
      </c>
      <c r="H16" s="12" t="n">
        <v>2</v>
      </c>
      <c r="I16" s="12" t="n">
        <v>2</v>
      </c>
      <c r="J16" s="12" t="n">
        <v>3</v>
      </c>
      <c r="K16" s="12" t="n">
        <v>2</v>
      </c>
      <c r="L16" s="12" t="n">
        <v>4</v>
      </c>
      <c r="M16" s="24" t="n">
        <f aca="false">IF(COUNT(E16:L16)&lt;8,"",SUMPRODUCT($E$11:$L$11,E16:L16)/(5*SUM($E$11:$L$11))*20)</f>
        <v>9.6</v>
      </c>
      <c r="N16" s="21" t="n">
        <f aca="false">IF(OR(M16="",O16="Oui"),"",1+COUNTIFS($M$14:$M$28,"&gt;"&amp;M16,$O$14:$O$28,"&lt;&gt;Oui"))</f>
        <v>4</v>
      </c>
      <c r="O16" s="21" t="str">
        <f aca="false">IF(COUNT(E16:L16)=0,"",IF(SUMPRODUCT(($E$12:$L$12="Oui")*(E16:L16=1))&gt;0,"Oui","Non"))</f>
        <v>Non</v>
      </c>
      <c r="P16" s="21" t="str">
        <f aca="false">IF(O16="Oui","Écarté",IF(M16="","",IF(M16/20&gt;=Paramètres!$B$16,"Retenu",IF(M16/20&gt;=Paramètres!$B$17,"Retenu sous conditions","Non retenu"))))</f>
        <v>Non retenu</v>
      </c>
      <c r="Q16" s="12" t="s">
        <v>230</v>
      </c>
      <c r="R16" s="18"/>
    </row>
    <row r="17" customFormat="false" ht="30.75" hidden="false" customHeight="true" outlineLevel="0" collapsed="false">
      <c r="A17" s="22" t="n">
        <v>4</v>
      </c>
      <c r="B17" s="18" t="s">
        <v>231</v>
      </c>
      <c r="C17" s="18" t="s">
        <v>232</v>
      </c>
      <c r="D17" s="23" t="n">
        <v>46268</v>
      </c>
      <c r="E17" s="12" t="n">
        <v>5</v>
      </c>
      <c r="F17" s="12" t="n">
        <v>4</v>
      </c>
      <c r="G17" s="12" t="n">
        <v>1</v>
      </c>
      <c r="H17" s="12" t="n">
        <v>4</v>
      </c>
      <c r="I17" s="12" t="n">
        <v>3</v>
      </c>
      <c r="J17" s="12" t="n">
        <v>3</v>
      </c>
      <c r="K17" s="12" t="n">
        <v>4</v>
      </c>
      <c r="L17" s="12" t="n">
        <v>3</v>
      </c>
      <c r="M17" s="24" t="n">
        <f aca="false">IF(COUNT(E17:L17)&lt;8,"",SUMPRODUCT($E$11:$L$11,E17:L17)/(5*SUM($E$11:$L$11))*20)</f>
        <v>14.4</v>
      </c>
      <c r="N17" s="21" t="str">
        <f aca="false">IF(OR(M17="",O17="Oui"),"",1+COUNTIFS($M$14:$M$28,"&gt;"&amp;M17,$O$14:$O$28,"&lt;&gt;Oui"))</f>
        <v/>
      </c>
      <c r="O17" s="21" t="str">
        <f aca="false">IF(COUNT(E17:L17)=0,"",IF(SUMPRODUCT(($E$12:$L$12="Oui")*(E17:L17=1))&gt;0,"Oui","Non"))</f>
        <v>Oui</v>
      </c>
      <c r="P17" s="21" t="str">
        <f aca="false">IF(O17="Oui","Écarté",IF(M17="","",IF(M17/20&gt;=Paramètres!$B$16,"Retenu",IF(M17/20&gt;=Paramètres!$B$17,"Retenu sous conditions","Non retenu"))))</f>
        <v>Écarté</v>
      </c>
      <c r="Q17" s="12" t="s">
        <v>233</v>
      </c>
      <c r="R17" s="18" t="s">
        <v>234</v>
      </c>
    </row>
    <row r="18" customFormat="false" ht="43.5" hidden="false" customHeight="true" outlineLevel="0" collapsed="false">
      <c r="A18" s="22" t="n">
        <v>5</v>
      </c>
      <c r="B18" s="18" t="s">
        <v>235</v>
      </c>
      <c r="C18" s="18" t="s">
        <v>236</v>
      </c>
      <c r="D18" s="23" t="n">
        <v>46269</v>
      </c>
      <c r="E18" s="12" t="n">
        <v>3</v>
      </c>
      <c r="F18" s="12" t="n">
        <v>4</v>
      </c>
      <c r="G18" s="12" t="n">
        <v>4</v>
      </c>
      <c r="H18" s="12" t="n">
        <v>4</v>
      </c>
      <c r="I18" s="12" t="n">
        <v>3</v>
      </c>
      <c r="J18" s="12" t="n">
        <v>4</v>
      </c>
      <c r="K18" s="12" t="n">
        <v>4</v>
      </c>
      <c r="L18" s="12" t="n">
        <v>3</v>
      </c>
      <c r="M18" s="24" t="n">
        <f aca="false">IF(COUNT(E18:L18)&lt;8,"",SUMPRODUCT($E$11:$L$11,E18:L18)/(5*SUM($E$11:$L$11))*20)</f>
        <v>14.4</v>
      </c>
      <c r="N18" s="21" t="n">
        <f aca="false">IF(OR(M18="",O18="Oui"),"",1+COUNTIFS($M$14:$M$28,"&gt;"&amp;M18,$O$14:$O$28,"&lt;&gt;Oui"))</f>
        <v>2</v>
      </c>
      <c r="O18" s="21" t="str">
        <f aca="false">IF(COUNT(E18:L18)=0,"",IF(SUMPRODUCT(($E$12:$L$12="Oui")*(E18:L18=1))&gt;0,"Oui","Non"))</f>
        <v>Non</v>
      </c>
      <c r="P18" s="21" t="str">
        <f aca="false">IF(O18="Oui","Écarté",IF(M18="","",IF(M18/20&gt;=Paramètres!$B$16,"Retenu",IF(M18/20&gt;=Paramètres!$B$17,"Retenu sous conditions","Non retenu"))))</f>
        <v>Retenu</v>
      </c>
      <c r="Q18" s="12" t="s">
        <v>226</v>
      </c>
      <c r="R18" s="18" t="s">
        <v>237</v>
      </c>
    </row>
    <row r="19" customFormat="false" ht="21.75" hidden="false" customHeight="true" outlineLevel="0" collapsed="false">
      <c r="A19" s="22" t="n">
        <v>6</v>
      </c>
      <c r="B19" s="18"/>
      <c r="C19" s="18"/>
      <c r="D19" s="23"/>
      <c r="E19" s="12"/>
      <c r="F19" s="12"/>
      <c r="G19" s="12"/>
      <c r="H19" s="12"/>
      <c r="I19" s="12"/>
      <c r="J19" s="12"/>
      <c r="K19" s="12"/>
      <c r="L19" s="12"/>
      <c r="M19" s="24" t="str">
        <f aca="false">IF(COUNT(E19:L19)&lt;8,"",SUMPRODUCT($E$11:$L$11,E19:L19)/(5*SUM($E$11:$L$11))*20)</f>
        <v/>
      </c>
      <c r="N19" s="21" t="str">
        <f aca="false">IF(OR(M19="",O19="Oui"),"",1+COUNTIFS($M$14:$M$28,"&gt;"&amp;M19,$O$14:$O$28,"&lt;&gt;Oui"))</f>
        <v/>
      </c>
      <c r="O19" s="21" t="str">
        <f aca="false">IF(COUNT(E19:L19)=0,"",IF(SUMPRODUCT(($E$12:$L$12="Oui")*(E19:L19=1))&gt;0,"Oui","Non"))</f>
        <v/>
      </c>
      <c r="P19" s="21" t="str">
        <f aca="false">IF(O19="Oui","Écarté",IF(M19="","",IF(M19/20&gt;=Paramètres!$B$16,"Retenu",IF(M19/20&gt;=Paramètres!$B$17,"Retenu sous conditions","Non retenu"))))</f>
        <v/>
      </c>
      <c r="Q19" s="12"/>
      <c r="R19" s="18"/>
    </row>
    <row r="20" customFormat="false" ht="21.75" hidden="false" customHeight="true" outlineLevel="0" collapsed="false">
      <c r="A20" s="22" t="n">
        <v>7</v>
      </c>
      <c r="B20" s="18"/>
      <c r="C20" s="18"/>
      <c r="D20" s="23"/>
      <c r="E20" s="12"/>
      <c r="F20" s="12"/>
      <c r="G20" s="12"/>
      <c r="H20" s="12"/>
      <c r="I20" s="12"/>
      <c r="J20" s="12"/>
      <c r="K20" s="12"/>
      <c r="L20" s="12"/>
      <c r="M20" s="24" t="str">
        <f aca="false">IF(COUNT(E20:L20)&lt;8,"",SUMPRODUCT($E$11:$L$11,E20:L20)/(5*SUM($E$11:$L$11))*20)</f>
        <v/>
      </c>
      <c r="N20" s="21" t="str">
        <f aca="false">IF(OR(M20="",O20="Oui"),"",1+COUNTIFS($M$14:$M$28,"&gt;"&amp;M20,$O$14:$O$28,"&lt;&gt;Oui"))</f>
        <v/>
      </c>
      <c r="O20" s="21" t="str">
        <f aca="false">IF(COUNT(E20:L20)=0,"",IF(SUMPRODUCT(($E$12:$L$12="Oui")*(E20:L20=1))&gt;0,"Oui","Non"))</f>
        <v/>
      </c>
      <c r="P20" s="21" t="str">
        <f aca="false">IF(O20="Oui","Écarté",IF(M20="","",IF(M20/20&gt;=Paramètres!$B$16,"Retenu",IF(M20/20&gt;=Paramètres!$B$17,"Retenu sous conditions","Non retenu"))))</f>
        <v/>
      </c>
      <c r="Q20" s="12"/>
      <c r="R20" s="18"/>
    </row>
    <row r="21" customFormat="false" ht="21.75" hidden="false" customHeight="true" outlineLevel="0" collapsed="false">
      <c r="A21" s="22" t="n">
        <v>8</v>
      </c>
      <c r="B21" s="18"/>
      <c r="C21" s="18"/>
      <c r="D21" s="23"/>
      <c r="E21" s="12"/>
      <c r="F21" s="12"/>
      <c r="G21" s="12"/>
      <c r="H21" s="12"/>
      <c r="I21" s="12"/>
      <c r="J21" s="12"/>
      <c r="K21" s="12"/>
      <c r="L21" s="12"/>
      <c r="M21" s="24" t="str">
        <f aca="false">IF(COUNT(E21:L21)&lt;8,"",SUMPRODUCT($E$11:$L$11,E21:L21)/(5*SUM($E$11:$L$11))*20)</f>
        <v/>
      </c>
      <c r="N21" s="21" t="str">
        <f aca="false">IF(OR(M21="",O21="Oui"),"",1+COUNTIFS($M$14:$M$28,"&gt;"&amp;M21,$O$14:$O$28,"&lt;&gt;Oui"))</f>
        <v/>
      </c>
      <c r="O21" s="21" t="str">
        <f aca="false">IF(COUNT(E21:L21)=0,"",IF(SUMPRODUCT(($E$12:$L$12="Oui")*(E21:L21=1))&gt;0,"Oui","Non"))</f>
        <v/>
      </c>
      <c r="P21" s="21" t="str">
        <f aca="false">IF(O21="Oui","Écarté",IF(M21="","",IF(M21/20&gt;=Paramètres!$B$16,"Retenu",IF(M21/20&gt;=Paramètres!$B$17,"Retenu sous conditions","Non retenu"))))</f>
        <v/>
      </c>
      <c r="Q21" s="12"/>
      <c r="R21" s="18"/>
    </row>
    <row r="22" customFormat="false" ht="21.75" hidden="false" customHeight="true" outlineLevel="0" collapsed="false">
      <c r="A22" s="22" t="n">
        <v>9</v>
      </c>
      <c r="B22" s="18"/>
      <c r="C22" s="18"/>
      <c r="D22" s="23"/>
      <c r="E22" s="12"/>
      <c r="F22" s="12"/>
      <c r="G22" s="12"/>
      <c r="H22" s="12"/>
      <c r="I22" s="12"/>
      <c r="J22" s="12"/>
      <c r="K22" s="12"/>
      <c r="L22" s="12"/>
      <c r="M22" s="24" t="str">
        <f aca="false">IF(COUNT(E22:L22)&lt;8,"",SUMPRODUCT($E$11:$L$11,E22:L22)/(5*SUM($E$11:$L$11))*20)</f>
        <v/>
      </c>
      <c r="N22" s="21" t="str">
        <f aca="false">IF(OR(M22="",O22="Oui"),"",1+COUNTIFS($M$14:$M$28,"&gt;"&amp;M22,$O$14:$O$28,"&lt;&gt;Oui"))</f>
        <v/>
      </c>
      <c r="O22" s="21" t="str">
        <f aca="false">IF(COUNT(E22:L22)=0,"",IF(SUMPRODUCT(($E$12:$L$12="Oui")*(E22:L22=1))&gt;0,"Oui","Non"))</f>
        <v/>
      </c>
      <c r="P22" s="21" t="str">
        <f aca="false">IF(O22="Oui","Écarté",IF(M22="","",IF(M22/20&gt;=Paramètres!$B$16,"Retenu",IF(M22/20&gt;=Paramètres!$B$17,"Retenu sous conditions","Non retenu"))))</f>
        <v/>
      </c>
      <c r="Q22" s="12"/>
      <c r="R22" s="18"/>
    </row>
    <row r="23" customFormat="false" ht="21.75" hidden="false" customHeight="true" outlineLevel="0" collapsed="false">
      <c r="A23" s="22" t="n">
        <v>10</v>
      </c>
      <c r="B23" s="18"/>
      <c r="C23" s="18"/>
      <c r="D23" s="23"/>
      <c r="E23" s="12"/>
      <c r="F23" s="12"/>
      <c r="G23" s="12"/>
      <c r="H23" s="12"/>
      <c r="I23" s="12"/>
      <c r="J23" s="12"/>
      <c r="K23" s="12"/>
      <c r="L23" s="12"/>
      <c r="M23" s="24" t="str">
        <f aca="false">IF(COUNT(E23:L23)&lt;8,"",SUMPRODUCT($E$11:$L$11,E23:L23)/(5*SUM($E$11:$L$11))*20)</f>
        <v/>
      </c>
      <c r="N23" s="21" t="str">
        <f aca="false">IF(OR(M23="",O23="Oui"),"",1+COUNTIFS($M$14:$M$28,"&gt;"&amp;M23,$O$14:$O$28,"&lt;&gt;Oui"))</f>
        <v/>
      </c>
      <c r="O23" s="21" t="str">
        <f aca="false">IF(COUNT(E23:L23)=0,"",IF(SUMPRODUCT(($E$12:$L$12="Oui")*(E23:L23=1))&gt;0,"Oui","Non"))</f>
        <v/>
      </c>
      <c r="P23" s="21" t="str">
        <f aca="false">IF(O23="Oui","Écarté",IF(M23="","",IF(M23/20&gt;=Paramètres!$B$16,"Retenu",IF(M23/20&gt;=Paramètres!$B$17,"Retenu sous conditions","Non retenu"))))</f>
        <v/>
      </c>
      <c r="Q23" s="12"/>
      <c r="R23" s="18"/>
    </row>
    <row r="24" customFormat="false" ht="21.75" hidden="false" customHeight="true" outlineLevel="0" collapsed="false">
      <c r="A24" s="22" t="n">
        <v>11</v>
      </c>
      <c r="B24" s="18"/>
      <c r="C24" s="18"/>
      <c r="D24" s="23"/>
      <c r="E24" s="12"/>
      <c r="F24" s="12"/>
      <c r="G24" s="12"/>
      <c r="H24" s="12"/>
      <c r="I24" s="12"/>
      <c r="J24" s="12"/>
      <c r="K24" s="12"/>
      <c r="L24" s="12"/>
      <c r="M24" s="24" t="str">
        <f aca="false">IF(COUNT(E24:L24)&lt;8,"",SUMPRODUCT($E$11:$L$11,E24:L24)/(5*SUM($E$11:$L$11))*20)</f>
        <v/>
      </c>
      <c r="N24" s="21" t="str">
        <f aca="false">IF(OR(M24="",O24="Oui"),"",1+COUNTIFS($M$14:$M$28,"&gt;"&amp;M24,$O$14:$O$28,"&lt;&gt;Oui"))</f>
        <v/>
      </c>
      <c r="O24" s="21" t="str">
        <f aca="false">IF(COUNT(E24:L24)=0,"",IF(SUMPRODUCT(($E$12:$L$12="Oui")*(E24:L24=1))&gt;0,"Oui","Non"))</f>
        <v/>
      </c>
      <c r="P24" s="21" t="str">
        <f aca="false">IF(O24="Oui","Écarté",IF(M24="","",IF(M24/20&gt;=Paramètres!$B$16,"Retenu",IF(M24/20&gt;=Paramètres!$B$17,"Retenu sous conditions","Non retenu"))))</f>
        <v/>
      </c>
      <c r="Q24" s="12"/>
      <c r="R24" s="18"/>
    </row>
    <row r="25" customFormat="false" ht="21.75" hidden="false" customHeight="true" outlineLevel="0" collapsed="false">
      <c r="A25" s="22" t="n">
        <v>12</v>
      </c>
      <c r="B25" s="18"/>
      <c r="C25" s="18"/>
      <c r="D25" s="23"/>
      <c r="E25" s="12"/>
      <c r="F25" s="12"/>
      <c r="G25" s="12"/>
      <c r="H25" s="12"/>
      <c r="I25" s="12"/>
      <c r="J25" s="12"/>
      <c r="K25" s="12"/>
      <c r="L25" s="12"/>
      <c r="M25" s="24" t="str">
        <f aca="false">IF(COUNT(E25:L25)&lt;8,"",SUMPRODUCT($E$11:$L$11,E25:L25)/(5*SUM($E$11:$L$11))*20)</f>
        <v/>
      </c>
      <c r="N25" s="21" t="str">
        <f aca="false">IF(OR(M25="",O25="Oui"),"",1+COUNTIFS($M$14:$M$28,"&gt;"&amp;M25,$O$14:$O$28,"&lt;&gt;Oui"))</f>
        <v/>
      </c>
      <c r="O25" s="21" t="str">
        <f aca="false">IF(COUNT(E25:L25)=0,"",IF(SUMPRODUCT(($E$12:$L$12="Oui")*(E25:L25=1))&gt;0,"Oui","Non"))</f>
        <v/>
      </c>
      <c r="P25" s="21" t="str">
        <f aca="false">IF(O25="Oui","Écarté",IF(M25="","",IF(M25/20&gt;=Paramètres!$B$16,"Retenu",IF(M25/20&gt;=Paramètres!$B$17,"Retenu sous conditions","Non retenu"))))</f>
        <v/>
      </c>
      <c r="Q25" s="12"/>
      <c r="R25" s="18"/>
    </row>
    <row r="26" customFormat="false" ht="21.75" hidden="false" customHeight="true" outlineLevel="0" collapsed="false">
      <c r="A26" s="22" t="n">
        <v>13</v>
      </c>
      <c r="B26" s="18"/>
      <c r="C26" s="18"/>
      <c r="D26" s="23"/>
      <c r="E26" s="12"/>
      <c r="F26" s="12"/>
      <c r="G26" s="12"/>
      <c r="H26" s="12"/>
      <c r="I26" s="12"/>
      <c r="J26" s="12"/>
      <c r="K26" s="12"/>
      <c r="L26" s="12"/>
      <c r="M26" s="24" t="str">
        <f aca="false">IF(COUNT(E26:L26)&lt;8,"",SUMPRODUCT($E$11:$L$11,E26:L26)/(5*SUM($E$11:$L$11))*20)</f>
        <v/>
      </c>
      <c r="N26" s="21" t="str">
        <f aca="false">IF(OR(M26="",O26="Oui"),"",1+COUNTIFS($M$14:$M$28,"&gt;"&amp;M26,$O$14:$O$28,"&lt;&gt;Oui"))</f>
        <v/>
      </c>
      <c r="O26" s="21" t="str">
        <f aca="false">IF(COUNT(E26:L26)=0,"",IF(SUMPRODUCT(($E$12:$L$12="Oui")*(E26:L26=1))&gt;0,"Oui","Non"))</f>
        <v/>
      </c>
      <c r="P26" s="21" t="str">
        <f aca="false">IF(O26="Oui","Écarté",IF(M26="","",IF(M26/20&gt;=Paramètres!$B$16,"Retenu",IF(M26/20&gt;=Paramètres!$B$17,"Retenu sous conditions","Non retenu"))))</f>
        <v/>
      </c>
      <c r="Q26" s="12"/>
      <c r="R26" s="18"/>
    </row>
    <row r="27" customFormat="false" ht="21.75" hidden="false" customHeight="true" outlineLevel="0" collapsed="false">
      <c r="A27" s="22" t="n">
        <v>14</v>
      </c>
      <c r="B27" s="18"/>
      <c r="C27" s="18"/>
      <c r="D27" s="23"/>
      <c r="E27" s="12"/>
      <c r="F27" s="12"/>
      <c r="G27" s="12"/>
      <c r="H27" s="12"/>
      <c r="I27" s="12"/>
      <c r="J27" s="12"/>
      <c r="K27" s="12"/>
      <c r="L27" s="12"/>
      <c r="M27" s="24" t="str">
        <f aca="false">IF(COUNT(E27:L27)&lt;8,"",SUMPRODUCT($E$11:$L$11,E27:L27)/(5*SUM($E$11:$L$11))*20)</f>
        <v/>
      </c>
      <c r="N27" s="21" t="str">
        <f aca="false">IF(OR(M27="",O27="Oui"),"",1+COUNTIFS($M$14:$M$28,"&gt;"&amp;M27,$O$14:$O$28,"&lt;&gt;Oui"))</f>
        <v/>
      </c>
      <c r="O27" s="21" t="str">
        <f aca="false">IF(COUNT(E27:L27)=0,"",IF(SUMPRODUCT(($E$12:$L$12="Oui")*(E27:L27=1))&gt;0,"Oui","Non"))</f>
        <v/>
      </c>
      <c r="P27" s="21" t="str">
        <f aca="false">IF(O27="Oui","Écarté",IF(M27="","",IF(M27/20&gt;=Paramètres!$B$16,"Retenu",IF(M27/20&gt;=Paramètres!$B$17,"Retenu sous conditions","Non retenu"))))</f>
        <v/>
      </c>
      <c r="Q27" s="12"/>
      <c r="R27" s="18"/>
    </row>
    <row r="28" customFormat="false" ht="21.75" hidden="false" customHeight="true" outlineLevel="0" collapsed="false">
      <c r="A28" s="22" t="n">
        <v>15</v>
      </c>
      <c r="B28" s="18"/>
      <c r="C28" s="18"/>
      <c r="D28" s="23"/>
      <c r="E28" s="12"/>
      <c r="F28" s="12"/>
      <c r="G28" s="12"/>
      <c r="H28" s="12"/>
      <c r="I28" s="12"/>
      <c r="J28" s="12"/>
      <c r="K28" s="12"/>
      <c r="L28" s="12"/>
      <c r="M28" s="24" t="str">
        <f aca="false">IF(COUNT(E28:L28)&lt;8,"",SUMPRODUCT($E$11:$L$11,E28:L28)/(5*SUM($E$11:$L$11))*20)</f>
        <v/>
      </c>
      <c r="N28" s="21" t="str">
        <f aca="false">IF(OR(M28="",O28="Oui"),"",1+COUNTIFS($M$14:$M$28,"&gt;"&amp;M28,$O$14:$O$28,"&lt;&gt;Oui"))</f>
        <v/>
      </c>
      <c r="O28" s="21" t="str">
        <f aca="false">IF(COUNT(E28:L28)=0,"",IF(SUMPRODUCT(($E$12:$L$12="Oui")*(E28:L28=1))&gt;0,"Oui","Non"))</f>
        <v/>
      </c>
      <c r="P28" s="21" t="str">
        <f aca="false">IF(O28="Oui","Écarté",IF(M28="","",IF(M28/20&gt;=Paramètres!$B$16,"Retenu",IF(M28/20&gt;=Paramètres!$B$17,"Retenu sous conditions","Non retenu"))))</f>
        <v/>
      </c>
      <c r="Q28" s="12"/>
      <c r="R28" s="18"/>
    </row>
  </sheetData>
  <mergeCells count="15">
    <mergeCell ref="A3:R3"/>
    <mergeCell ref="E4:G4"/>
    <mergeCell ref="H4:L4"/>
    <mergeCell ref="E5:G5"/>
    <mergeCell ref="H5:L5"/>
    <mergeCell ref="E6:G6"/>
    <mergeCell ref="H6:L6"/>
    <mergeCell ref="E7:G7"/>
    <mergeCell ref="H7:L7"/>
    <mergeCell ref="A10:D10"/>
    <mergeCell ref="E10:L10"/>
    <mergeCell ref="M10:P10"/>
    <mergeCell ref="Q10:R10"/>
    <mergeCell ref="A11:D11"/>
    <mergeCell ref="A12:D12"/>
  </mergeCells>
  <conditionalFormatting sqref="P14:P28">
    <cfRule type="expression" priority="2" aboveAverage="0" equalAverage="0" bottom="0" percent="0" rank="0" text="" dxfId="2">
      <formula>$P14="Retenu"</formula>
    </cfRule>
    <cfRule type="expression" priority="3" aboveAverage="0" equalAverage="0" bottom="0" percent="0" rank="0" text="" dxfId="1">
      <formula>$P14="Retenu sous conditions"</formula>
    </cfRule>
    <cfRule type="expression" priority="4" aboveAverage="0" equalAverage="0" bottom="0" percent="0" rank="0" text="" dxfId="0">
      <formula>OR($P14="Non retenu",$P14="Écarté")</formula>
    </cfRule>
  </conditionalFormatting>
  <conditionalFormatting sqref="E14:L28">
    <cfRule type="expression" priority="5" aboveAverage="0" equalAverage="0" bottom="0" percent="0" rank="0" text="" dxfId="0">
      <formula>E14=1</formula>
    </cfRule>
  </conditionalFormatting>
  <conditionalFormatting sqref="O14:O28">
    <cfRule type="expression" priority="6" aboveAverage="0" equalAverage="0" bottom="0" percent="0" rank="0" text="" dxfId="0">
      <formula>$O14="Oui"</formula>
    </cfRule>
  </conditionalFormatting>
  <conditionalFormatting sqref="Q14:R28">
    <cfRule type="expression" priority="7" aboveAverage="0" equalAverage="0" bottom="0" percent="0" rank="0" text="" dxfId="3">
      <formula>AND($Q14&lt;&gt;"",$Q14&lt;&gt;"En attente",$P14&lt;&gt;"",$Q14&lt;&gt;$P14,$R14="")</formula>
    </cfRule>
  </conditionalFormatting>
  <dataValidations count="3">
    <dataValidation allowBlank="true" error="Saisissez un nombre entier de 1 à 5." errorStyle="stop" errorTitle="Note de 1 à 5" operator="between" showDropDown="false" showErrorMessage="true" showInputMessage="false" sqref="E14:L28" type="whole">
      <formula1>1</formula1>
      <formula2>5</formula2>
    </dataValidation>
    <dataValidation allowBlank="true" error="Saisissez une date au format jj/mm/aaaa." errorStyle="stop" errorTitle="Date attendue" operator="greaterThan" showDropDown="false" showErrorMessage="true" showInputMessage="false" sqref="D14:D28" type="date">
      <formula1>36526</formula1>
      <formula2>0</formula2>
    </dataValidation>
    <dataValidation allowBlank="true" errorStyle="stop" operator="between" showDropDown="false" showErrorMessage="false" showInputMessage="false" sqref="Q14:Q28" type="list">
      <formula1>Listes!$F$4:$F$8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9" min="4" style="0" width="12"/>
    <col collapsed="false" customWidth="true" hidden="false" outlineLevel="0" max="10" min="10" style="0" width="14"/>
    <col collapsed="false" customWidth="true" hidden="false" outlineLevel="0" max="11" min="11" style="0" width="40"/>
  </cols>
  <sheetData>
    <row r="1" customFormat="false" ht="21.75" hidden="false" customHeight="true" outlineLevel="0" collapsed="false">
      <c r="A1" s="1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5.5" hidden="false" customHeight="true" outlineLevel="0" collapsed="false">
      <c r="A2" s="3" t="s">
        <v>238</v>
      </c>
    </row>
    <row r="3" customFormat="false" ht="30" hidden="false" customHeight="true" outlineLevel="0" collapsed="false">
      <c r="A3" s="17" t="s">
        <v>239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customFormat="false" ht="19.5" hidden="false" customHeight="true" outlineLevel="0" collapsed="false">
      <c r="A4" s="13" t="s">
        <v>127</v>
      </c>
      <c r="B4" s="13"/>
      <c r="C4" s="18" t="s">
        <v>224</v>
      </c>
      <c r="D4" s="18"/>
      <c r="E4" s="18"/>
      <c r="F4" s="18"/>
      <c r="G4" s="13" t="s">
        <v>128</v>
      </c>
      <c r="H4" s="13"/>
      <c r="I4" s="13"/>
      <c r="J4" s="23" t="n">
        <v>46317</v>
      </c>
      <c r="K4" s="23"/>
    </row>
    <row r="5" customFormat="false" ht="31.5" hidden="false" customHeight="true" outlineLevel="0" collapsed="false">
      <c r="A5" s="13" t="s">
        <v>129</v>
      </c>
      <c r="B5" s="13"/>
      <c r="C5" s="18" t="s">
        <v>240</v>
      </c>
      <c r="D5" s="18"/>
      <c r="E5" s="18"/>
      <c r="F5" s="18"/>
      <c r="G5" s="13" t="s">
        <v>130</v>
      </c>
      <c r="H5" s="13"/>
      <c r="I5" s="13"/>
      <c r="J5" s="12" t="s">
        <v>241</v>
      </c>
      <c r="K5" s="12"/>
    </row>
    <row r="6" customFormat="false" ht="31.5" hidden="false" customHeight="true" outlineLevel="0" collapsed="false">
      <c r="A6" s="13" t="s">
        <v>131</v>
      </c>
      <c r="B6" s="13"/>
      <c r="C6" s="18" t="s">
        <v>242</v>
      </c>
      <c r="D6" s="18"/>
      <c r="E6" s="18"/>
      <c r="F6" s="18"/>
      <c r="G6" s="13" t="s">
        <v>132</v>
      </c>
      <c r="H6" s="13"/>
      <c r="I6" s="13"/>
      <c r="J6" s="26" t="str">
        <f aca="false">C26</f>
        <v>8 sur 9</v>
      </c>
      <c r="K6" s="26"/>
    </row>
    <row r="7" customFormat="false" ht="45" hidden="false" customHeight="true" outlineLevel="0" collapsed="false">
      <c r="A7" s="13" t="s">
        <v>133</v>
      </c>
      <c r="B7" s="13"/>
      <c r="C7" s="18" t="s">
        <v>243</v>
      </c>
      <c r="D7" s="18"/>
      <c r="E7" s="18"/>
      <c r="F7" s="18"/>
      <c r="G7" s="13" t="s">
        <v>134</v>
      </c>
      <c r="H7" s="13"/>
      <c r="I7" s="13"/>
      <c r="J7" s="26" t="str">
        <f aca="false">C38</f>
        <v>4 sur 5</v>
      </c>
      <c r="K7" s="26"/>
    </row>
    <row r="8" customFormat="false" ht="31.5" hidden="false" customHeight="true" outlineLevel="0" collapsed="false">
      <c r="A8" s="13" t="s">
        <v>135</v>
      </c>
      <c r="B8" s="13"/>
      <c r="C8" s="18" t="s">
        <v>244</v>
      </c>
      <c r="D8" s="18"/>
      <c r="E8" s="18"/>
      <c r="F8" s="18"/>
      <c r="G8" s="13" t="s">
        <v>136</v>
      </c>
      <c r="H8" s="13"/>
      <c r="I8" s="13"/>
      <c r="J8" s="27" t="n">
        <f aca="false">I50</f>
        <v>4</v>
      </c>
      <c r="K8" s="27"/>
    </row>
    <row r="9" customFormat="false" ht="19.5" hidden="false" customHeight="true" outlineLevel="0" collapsed="false">
      <c r="A9" s="13" t="s">
        <v>137</v>
      </c>
      <c r="B9" s="13"/>
      <c r="C9" s="18" t="s">
        <v>220</v>
      </c>
      <c r="D9" s="18"/>
      <c r="E9" s="18"/>
      <c r="F9" s="18"/>
      <c r="G9" s="13" t="s">
        <v>138</v>
      </c>
      <c r="H9" s="13"/>
      <c r="I9" s="13"/>
      <c r="J9" s="26" t="str">
        <f aca="false">IF(C4="","",IF(J14&lt;&gt;"Oui","Contrat à signer",IF(OR(COUNTIF(C16:C25,"Non")&gt;0,SUMPRODUCT((C16:C25="")*1)&gt;0),"Contrat à compléter",IF(COUNTIF(F30:F37,"À demander")+COUNTIF(F30:F37,"Expiré")&gt;0,"Justificatifs à compléter",IF(COUNT(I42:I49)=0,"Première évaluation à faire",IF(AND(C53&lt;&gt;"",C53&lt;J4),"Réévaluation en retard","À jour"))))))</f>
        <v>Contrat à compléter</v>
      </c>
      <c r="K9" s="26"/>
    </row>
    <row r="11" customFormat="false" ht="19.5" hidden="false" customHeight="true" outlineLevel="0" collapsed="false">
      <c r="A11" s="19" t="s">
        <v>139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customFormat="false" ht="19.5" hidden="false" customHeight="true" outlineLevel="0" collapsed="false">
      <c r="A12" s="13" t="s">
        <v>140</v>
      </c>
      <c r="B12" s="13"/>
      <c r="C12" s="23" t="n">
        <v>46277</v>
      </c>
      <c r="D12" s="23"/>
      <c r="E12" s="23"/>
      <c r="F12" s="23"/>
      <c r="G12" s="13" t="s">
        <v>141</v>
      </c>
      <c r="H12" s="13"/>
      <c r="I12" s="13"/>
      <c r="J12" s="28" t="n">
        <v>3360</v>
      </c>
      <c r="K12" s="28"/>
    </row>
    <row r="13" customFormat="false" ht="31.5" hidden="false" customHeight="true" outlineLevel="0" collapsed="false">
      <c r="A13" s="13" t="s">
        <v>142</v>
      </c>
      <c r="B13" s="13"/>
      <c r="C13" s="23" t="n">
        <v>46300</v>
      </c>
      <c r="D13" s="23"/>
      <c r="E13" s="23"/>
      <c r="F13" s="23"/>
      <c r="G13" s="13" t="s">
        <v>143</v>
      </c>
      <c r="H13" s="13"/>
      <c r="I13" s="13"/>
      <c r="J13" s="12" t="s">
        <v>245</v>
      </c>
      <c r="K13" s="12"/>
    </row>
    <row r="14" customFormat="false" ht="31.5" hidden="false" customHeight="true" outlineLevel="0" collapsed="false">
      <c r="A14" s="13" t="s">
        <v>144</v>
      </c>
      <c r="B14" s="13"/>
      <c r="C14" s="23" t="n">
        <v>46374</v>
      </c>
      <c r="D14" s="23"/>
      <c r="E14" s="23"/>
      <c r="F14" s="23"/>
      <c r="G14" s="13" t="s">
        <v>145</v>
      </c>
      <c r="H14" s="13"/>
      <c r="I14" s="13"/>
      <c r="J14" s="12" t="s">
        <v>54</v>
      </c>
      <c r="K14" s="12"/>
    </row>
    <row r="15" customFormat="false" ht="25.5" hidden="false" customHeight="true" outlineLevel="0" collapsed="false">
      <c r="A15" s="10" t="s">
        <v>114</v>
      </c>
      <c r="B15" s="10" t="s">
        <v>146</v>
      </c>
      <c r="C15" s="10" t="s">
        <v>147</v>
      </c>
      <c r="D15" s="10" t="s">
        <v>148</v>
      </c>
      <c r="E15" s="10"/>
      <c r="F15" s="10"/>
      <c r="G15" s="10"/>
      <c r="H15" s="10" t="s">
        <v>149</v>
      </c>
      <c r="I15" s="10"/>
      <c r="J15" s="10"/>
      <c r="K15" s="10"/>
    </row>
    <row r="16" customFormat="false" ht="43.5" hidden="false" customHeight="true" outlineLevel="0" collapsed="false">
      <c r="A16" s="22" t="n">
        <v>1</v>
      </c>
      <c r="B16" s="11" t="s">
        <v>150</v>
      </c>
      <c r="C16" s="12" t="s">
        <v>54</v>
      </c>
      <c r="D16" s="18" t="s">
        <v>246</v>
      </c>
      <c r="E16" s="18"/>
      <c r="F16" s="18"/>
      <c r="G16" s="18"/>
      <c r="H16" s="18" t="s">
        <v>247</v>
      </c>
      <c r="I16" s="18"/>
      <c r="J16" s="18"/>
      <c r="K16" s="18"/>
    </row>
    <row r="17" customFormat="false" ht="30.75" hidden="false" customHeight="true" outlineLevel="0" collapsed="false">
      <c r="A17" s="22" t="n">
        <v>2</v>
      </c>
      <c r="B17" s="11" t="s">
        <v>151</v>
      </c>
      <c r="C17" s="12" t="s">
        <v>54</v>
      </c>
      <c r="D17" s="18" t="s">
        <v>248</v>
      </c>
      <c r="E17" s="18"/>
      <c r="F17" s="18"/>
      <c r="G17" s="18"/>
      <c r="H17" s="18" t="s">
        <v>249</v>
      </c>
      <c r="I17" s="18"/>
      <c r="J17" s="18"/>
      <c r="K17" s="18"/>
    </row>
    <row r="18" customFormat="false" ht="43.5" hidden="false" customHeight="true" outlineLevel="0" collapsed="false">
      <c r="A18" s="22" t="n">
        <v>3</v>
      </c>
      <c r="B18" s="11" t="s">
        <v>152</v>
      </c>
      <c r="C18" s="12" t="s">
        <v>54</v>
      </c>
      <c r="D18" s="18" t="s">
        <v>250</v>
      </c>
      <c r="E18" s="18"/>
      <c r="F18" s="18"/>
      <c r="G18" s="18"/>
      <c r="H18" s="18" t="s">
        <v>251</v>
      </c>
      <c r="I18" s="18"/>
      <c r="J18" s="18"/>
      <c r="K18" s="18"/>
    </row>
    <row r="19" customFormat="false" ht="24" hidden="false" customHeight="true" outlineLevel="0" collapsed="false">
      <c r="A19" s="22" t="n">
        <v>4</v>
      </c>
      <c r="B19" s="11" t="s">
        <v>153</v>
      </c>
      <c r="C19" s="12" t="s">
        <v>54</v>
      </c>
      <c r="D19" s="18" t="s">
        <v>252</v>
      </c>
      <c r="E19" s="18"/>
      <c r="F19" s="18"/>
      <c r="G19" s="18"/>
      <c r="H19" s="18"/>
      <c r="I19" s="18"/>
      <c r="J19" s="18"/>
      <c r="K19" s="18"/>
    </row>
    <row r="20" customFormat="false" ht="24" hidden="false" customHeight="true" outlineLevel="0" collapsed="false">
      <c r="A20" s="22" t="n">
        <v>5</v>
      </c>
      <c r="B20" s="11" t="s">
        <v>154</v>
      </c>
      <c r="C20" s="12" t="s">
        <v>54</v>
      </c>
      <c r="D20" s="18" t="s">
        <v>252</v>
      </c>
      <c r="E20" s="18"/>
      <c r="F20" s="18"/>
      <c r="G20" s="18"/>
      <c r="H20" s="18"/>
      <c r="I20" s="18"/>
      <c r="J20" s="18"/>
      <c r="K20" s="18"/>
    </row>
    <row r="21" customFormat="false" ht="30.75" hidden="false" customHeight="true" outlineLevel="0" collapsed="false">
      <c r="A21" s="22" t="n">
        <v>6</v>
      </c>
      <c r="B21" s="11" t="s">
        <v>155</v>
      </c>
      <c r="C21" s="12" t="s">
        <v>54</v>
      </c>
      <c r="D21" s="18" t="s">
        <v>253</v>
      </c>
      <c r="E21" s="18"/>
      <c r="F21" s="18"/>
      <c r="G21" s="18"/>
      <c r="H21" s="18" t="s">
        <v>254</v>
      </c>
      <c r="I21" s="18"/>
      <c r="J21" s="18"/>
      <c r="K21" s="18"/>
    </row>
    <row r="22" customFormat="false" ht="43.5" hidden="false" customHeight="true" outlineLevel="0" collapsed="false">
      <c r="A22" s="22" t="n">
        <v>7</v>
      </c>
      <c r="B22" s="11" t="s">
        <v>156</v>
      </c>
      <c r="C22" s="12" t="s">
        <v>54</v>
      </c>
      <c r="D22" s="18" t="s">
        <v>255</v>
      </c>
      <c r="E22" s="18"/>
      <c r="F22" s="18"/>
      <c r="G22" s="18"/>
      <c r="H22" s="18" t="s">
        <v>256</v>
      </c>
      <c r="I22" s="18"/>
      <c r="J22" s="18"/>
      <c r="K22" s="18"/>
    </row>
    <row r="23" customFormat="false" ht="43.5" hidden="false" customHeight="true" outlineLevel="0" collapsed="false">
      <c r="A23" s="22" t="n">
        <v>8</v>
      </c>
      <c r="B23" s="11" t="s">
        <v>157</v>
      </c>
      <c r="C23" s="12" t="s">
        <v>43</v>
      </c>
      <c r="D23" s="18"/>
      <c r="E23" s="18"/>
      <c r="F23" s="18"/>
      <c r="G23" s="18"/>
      <c r="H23" s="18" t="s">
        <v>257</v>
      </c>
      <c r="I23" s="18"/>
      <c r="J23" s="18"/>
      <c r="K23" s="18"/>
    </row>
    <row r="24" customFormat="false" ht="43.5" hidden="false" customHeight="true" outlineLevel="0" collapsed="false">
      <c r="A24" s="22" t="n">
        <v>9</v>
      </c>
      <c r="B24" s="11" t="s">
        <v>158</v>
      </c>
      <c r="C24" s="12" t="s">
        <v>54</v>
      </c>
      <c r="D24" s="18" t="s">
        <v>258</v>
      </c>
      <c r="E24" s="18"/>
      <c r="F24" s="18"/>
      <c r="G24" s="18"/>
      <c r="H24" s="18" t="s">
        <v>259</v>
      </c>
      <c r="I24" s="18"/>
      <c r="J24" s="18"/>
      <c r="K24" s="18"/>
    </row>
    <row r="25" customFormat="false" ht="57" hidden="false" customHeight="true" outlineLevel="0" collapsed="false">
      <c r="A25" s="22" t="n">
        <v>10</v>
      </c>
      <c r="B25" s="11" t="s">
        <v>159</v>
      </c>
      <c r="C25" s="12" t="s">
        <v>260</v>
      </c>
      <c r="D25" s="18"/>
      <c r="E25" s="18"/>
      <c r="F25" s="18"/>
      <c r="G25" s="18"/>
      <c r="H25" s="18" t="s">
        <v>261</v>
      </c>
      <c r="I25" s="18"/>
      <c r="J25" s="18"/>
      <c r="K25" s="18"/>
    </row>
    <row r="26" customFormat="false" ht="21.75" hidden="false" customHeight="true" outlineLevel="0" collapsed="false">
      <c r="A26" s="13" t="s">
        <v>160</v>
      </c>
      <c r="B26" s="13"/>
      <c r="C26" s="14" t="str">
        <f aca="false">IF(10-COUNTIF(C16:C25,"Sans objet")=0,"",COUNTIF(C16:C25,"Oui")&amp;" sur "&amp;(10-COUNTIF(C16:C25,"Sans objet")))</f>
        <v>8 sur 9</v>
      </c>
      <c r="D26" s="15" t="str">
        <f aca="false">IF(COUNTIF(C16:C25,"Non")+SUMPRODUCT((C16:C25="")*1)&gt;0,"Des éléments manquent ou ne sont pas renseignés : le contrat est à compléter (avenant ou nouvelle version).","Contrat complet au regard de cette liste.")</f>
        <v>Des éléments manquent ou ne sont pas renseignés : le contrat est à compléter (avenant ou nouvelle version).</v>
      </c>
      <c r="E26" s="15"/>
      <c r="F26" s="15"/>
      <c r="G26" s="15"/>
      <c r="H26" s="15"/>
      <c r="I26" s="15"/>
      <c r="J26" s="15"/>
      <c r="K26" s="15"/>
    </row>
    <row r="28" customFormat="false" ht="19.5" hidden="false" customHeight="true" outlineLevel="0" collapsed="false">
      <c r="A28" s="20" t="s">
        <v>161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customFormat="false" ht="27.75" hidden="false" customHeight="true" outlineLevel="0" collapsed="false">
      <c r="A29" s="10" t="s">
        <v>114</v>
      </c>
      <c r="B29" s="10" t="s">
        <v>162</v>
      </c>
      <c r="C29" s="10" t="s">
        <v>163</v>
      </c>
      <c r="D29" s="10" t="s">
        <v>164</v>
      </c>
      <c r="E29" s="10" t="s">
        <v>165</v>
      </c>
      <c r="F29" s="10" t="s">
        <v>166</v>
      </c>
      <c r="G29" s="10" t="s">
        <v>149</v>
      </c>
      <c r="H29" s="10"/>
      <c r="I29" s="10"/>
      <c r="J29" s="10"/>
      <c r="K29" s="10"/>
    </row>
    <row r="30" customFormat="false" ht="30.75" hidden="false" customHeight="true" outlineLevel="0" collapsed="false">
      <c r="A30" s="22" t="n">
        <v>1</v>
      </c>
      <c r="B30" s="11" t="s">
        <v>167</v>
      </c>
      <c r="C30" s="12" t="s">
        <v>54</v>
      </c>
      <c r="D30" s="23" t="n">
        <v>46267</v>
      </c>
      <c r="E30" s="23"/>
      <c r="F30" s="21" t="str">
        <f aca="false">IF(OR(B30="",C30=""),"",IF(C30="Non","Sans objet",IF(D30="","À demander",IF(AND(E30&lt;&gt;"",E30&lt;$J$4),"Expiré","Reçu"))))</f>
        <v>Reçu</v>
      </c>
      <c r="G30" s="18" t="s">
        <v>262</v>
      </c>
      <c r="H30" s="18"/>
      <c r="I30" s="18"/>
      <c r="J30" s="18"/>
      <c r="K30" s="18"/>
    </row>
    <row r="31" customFormat="false" ht="30.75" hidden="false" customHeight="true" outlineLevel="0" collapsed="false">
      <c r="A31" s="22" t="n">
        <v>2</v>
      </c>
      <c r="B31" s="11" t="s">
        <v>168</v>
      </c>
      <c r="C31" s="12" t="s">
        <v>54</v>
      </c>
      <c r="D31" s="23" t="n">
        <v>46267</v>
      </c>
      <c r="E31" s="23" t="n">
        <v>46387</v>
      </c>
      <c r="F31" s="21" t="str">
        <f aca="false">IF(OR(B31="",C31=""),"",IF(C31="Non","Sans objet",IF(D31="","À demander",IF(AND(E31&lt;&gt;"",E31&lt;$J$4),"Expiré","Reçu"))))</f>
        <v>Reçu</v>
      </c>
      <c r="G31" s="18" t="s">
        <v>263</v>
      </c>
      <c r="H31" s="18"/>
      <c r="I31" s="18"/>
      <c r="J31" s="18"/>
      <c r="K31" s="18"/>
    </row>
    <row r="32" customFormat="false" ht="30.75" hidden="false" customHeight="true" outlineLevel="0" collapsed="false">
      <c r="A32" s="22" t="n">
        <v>3</v>
      </c>
      <c r="B32" s="11" t="s">
        <v>169</v>
      </c>
      <c r="C32" s="12" t="s">
        <v>54</v>
      </c>
      <c r="D32" s="23" t="n">
        <v>46267</v>
      </c>
      <c r="E32" s="23"/>
      <c r="F32" s="21" t="str">
        <f aca="false">IF(OR(B32="",C32=""),"",IF(C32="Non","Sans objet",IF(D32="","À demander",IF(AND(E32&lt;&gt;"",E32&lt;$J$4),"Expiré","Reçu"))))</f>
        <v>Reçu</v>
      </c>
      <c r="G32" s="18"/>
      <c r="H32" s="18"/>
      <c r="I32" s="18"/>
      <c r="J32" s="18"/>
      <c r="K32" s="18"/>
    </row>
    <row r="33" customFormat="false" ht="30.75" hidden="false" customHeight="true" outlineLevel="0" collapsed="false">
      <c r="A33" s="22" t="n">
        <v>4</v>
      </c>
      <c r="B33" s="11" t="s">
        <v>170</v>
      </c>
      <c r="C33" s="12" t="s">
        <v>43</v>
      </c>
      <c r="D33" s="23"/>
      <c r="E33" s="23"/>
      <c r="F33" s="21" t="str">
        <f aca="false">IF(OR(B33="",C33=""),"",IF(C33="Non","Sans objet",IF(D33="","À demander",IF(AND(E33&lt;&gt;"",E33&lt;$J$4),"Expiré","Reçu"))))</f>
        <v>Sans objet</v>
      </c>
      <c r="G33" s="18" t="s">
        <v>264</v>
      </c>
      <c r="H33" s="18"/>
      <c r="I33" s="18"/>
      <c r="J33" s="18"/>
      <c r="K33" s="18"/>
    </row>
    <row r="34" customFormat="false" ht="30.75" hidden="false" customHeight="true" outlineLevel="0" collapsed="false">
      <c r="A34" s="22" t="n">
        <v>5</v>
      </c>
      <c r="B34" s="11" t="s">
        <v>171</v>
      </c>
      <c r="C34" s="12" t="s">
        <v>43</v>
      </c>
      <c r="D34" s="23"/>
      <c r="E34" s="23"/>
      <c r="F34" s="21" t="str">
        <f aca="false">IF(OR(B34="",C34=""),"",IF(C34="Non","Sans objet",IF(D34="","À demander",IF(AND(E34&lt;&gt;"",E34&lt;$J$4),"Expiré","Reçu"))))</f>
        <v>Sans objet</v>
      </c>
      <c r="G34" s="18" t="s">
        <v>261</v>
      </c>
      <c r="H34" s="18"/>
      <c r="I34" s="18"/>
      <c r="J34" s="18"/>
      <c r="K34" s="18"/>
    </row>
    <row r="35" customFormat="false" ht="30.75" hidden="false" customHeight="true" outlineLevel="0" collapsed="false">
      <c r="A35" s="22" t="n">
        <v>6</v>
      </c>
      <c r="B35" s="11" t="s">
        <v>172</v>
      </c>
      <c r="C35" s="12" t="s">
        <v>54</v>
      </c>
      <c r="D35" s="23" t="n">
        <v>46285</v>
      </c>
      <c r="E35" s="23"/>
      <c r="F35" s="21" t="str">
        <f aca="false">IF(OR(B35="",C35=""),"",IF(C35="Non","Sans objet",IF(D35="","À demander",IF(AND(E35&lt;&gt;"",E35&lt;$J$4),"Expiré","Reçu"))))</f>
        <v>Reçu</v>
      </c>
      <c r="G35" s="18" t="s">
        <v>265</v>
      </c>
      <c r="H35" s="18"/>
      <c r="I35" s="18"/>
      <c r="J35" s="18"/>
      <c r="K35" s="18"/>
    </row>
    <row r="36" customFormat="false" ht="43.5" hidden="false" customHeight="true" outlineLevel="0" collapsed="false">
      <c r="A36" s="22" t="n">
        <v>7</v>
      </c>
      <c r="B36" s="11" t="s">
        <v>173</v>
      </c>
      <c r="C36" s="12" t="s">
        <v>54</v>
      </c>
      <c r="D36" s="23"/>
      <c r="E36" s="23"/>
      <c r="F36" s="21" t="str">
        <f aca="false">IF(OR(B36="",C36=""),"",IF(C36="Non","Sans objet",IF(D36="","À demander",IF(AND(E36&lt;&gt;"",E36&lt;$J$4),"Expiré","Reçu"))))</f>
        <v>À demander</v>
      </c>
      <c r="G36" s="18" t="s">
        <v>266</v>
      </c>
      <c r="H36" s="18"/>
      <c r="I36" s="18"/>
      <c r="J36" s="18"/>
      <c r="K36" s="18"/>
    </row>
    <row r="37" customFormat="false" ht="24" hidden="false" customHeight="true" outlineLevel="0" collapsed="false">
      <c r="A37" s="22" t="n">
        <v>8</v>
      </c>
      <c r="B37" s="18"/>
      <c r="C37" s="12"/>
      <c r="D37" s="23"/>
      <c r="E37" s="23"/>
      <c r="F37" s="21" t="str">
        <f aca="false">IF(OR(B37="",C37=""),"",IF(C37="Non","Sans objet",IF(D37="","À demander",IF(AND(E37&lt;&gt;"",E37&lt;$J$4),"Expiré","Reçu"))))</f>
        <v/>
      </c>
      <c r="G37" s="18"/>
      <c r="H37" s="18"/>
      <c r="I37" s="18"/>
      <c r="J37" s="18"/>
      <c r="K37" s="18"/>
    </row>
    <row r="38" customFormat="false" ht="21.75" hidden="false" customHeight="true" outlineLevel="0" collapsed="false">
      <c r="A38" s="13" t="s">
        <v>134</v>
      </c>
      <c r="B38" s="13"/>
      <c r="C38" s="14" t="str">
        <f aca="false">IF(COUNTIF(C30:C37,"Oui")=0,"",COUNTIF(F30:F37,"Reçu")&amp;" sur "&amp;COUNTIF(C30:C37,"Oui"))</f>
        <v>4 sur 5</v>
      </c>
      <c r="D38" s="15" t="str">
        <f aca="false">IF(COUNTIF(F30:F37,"À demander")+COUNTIF(F30:F37,"Expiré")&gt;0,COUNTIF(F30:F37,"À demander")&amp;" justificatif(s) à demander, "&amp;COUNTIF(F30:F37,"Expiré")&amp;" expiré(s) à renouveler.","Aucun justificatif en attente.")</f>
        <v>1 justificatif(s) à demander, 0 expiré(s) à renouveler.</v>
      </c>
      <c r="E38" s="15"/>
      <c r="F38" s="15"/>
      <c r="G38" s="15"/>
      <c r="H38" s="15"/>
      <c r="I38" s="15"/>
      <c r="J38" s="15"/>
      <c r="K38" s="15"/>
    </row>
    <row r="40" customFormat="false" ht="19.5" hidden="false" customHeight="true" outlineLevel="0" collapsed="false">
      <c r="A40" s="19" t="s">
        <v>174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customFormat="false" ht="51.75" hidden="false" customHeight="true" outlineLevel="0" collapsed="false">
      <c r="A41" s="10" t="s">
        <v>114</v>
      </c>
      <c r="B41" s="10" t="s">
        <v>175</v>
      </c>
      <c r="C41" s="10" t="s">
        <v>176</v>
      </c>
      <c r="D41" s="10" t="s">
        <v>177</v>
      </c>
      <c r="E41" s="10" t="s">
        <v>178</v>
      </c>
      <c r="F41" s="10" t="s">
        <v>179</v>
      </c>
      <c r="G41" s="10" t="s">
        <v>180</v>
      </c>
      <c r="H41" s="10" t="s">
        <v>181</v>
      </c>
      <c r="I41" s="10" t="s">
        <v>182</v>
      </c>
      <c r="J41" s="10" t="s">
        <v>183</v>
      </c>
      <c r="K41" s="10" t="s">
        <v>184</v>
      </c>
    </row>
    <row r="42" customFormat="false" ht="43.5" hidden="false" customHeight="true" outlineLevel="0" collapsed="false">
      <c r="A42" s="22" t="n">
        <v>1</v>
      </c>
      <c r="B42" s="18" t="s">
        <v>267</v>
      </c>
      <c r="C42" s="23" t="n">
        <v>46314</v>
      </c>
      <c r="D42" s="12" t="n">
        <v>4</v>
      </c>
      <c r="E42" s="12" t="n">
        <v>5</v>
      </c>
      <c r="F42" s="12" t="n">
        <v>4</v>
      </c>
      <c r="G42" s="12" t="n">
        <v>3</v>
      </c>
      <c r="H42" s="12" t="n">
        <v>4</v>
      </c>
      <c r="I42" s="24" t="n">
        <f aca="false">IF(COUNT(D42:H42)=0,"",AVERAGE(D42:H42))</f>
        <v>4</v>
      </c>
      <c r="J42" s="12" t="s">
        <v>268</v>
      </c>
      <c r="K42" s="18" t="s">
        <v>269</v>
      </c>
    </row>
    <row r="43" customFormat="false" ht="24" hidden="false" customHeight="true" outlineLevel="0" collapsed="false">
      <c r="A43" s="22" t="n">
        <v>2</v>
      </c>
      <c r="B43" s="18"/>
      <c r="C43" s="23"/>
      <c r="D43" s="12"/>
      <c r="E43" s="12"/>
      <c r="F43" s="12"/>
      <c r="G43" s="12"/>
      <c r="H43" s="12"/>
      <c r="I43" s="24" t="str">
        <f aca="false">IF(COUNT(D43:H43)=0,"",AVERAGE(D43:H43))</f>
        <v/>
      </c>
      <c r="J43" s="12"/>
      <c r="K43" s="18"/>
    </row>
    <row r="44" customFormat="false" ht="24" hidden="false" customHeight="true" outlineLevel="0" collapsed="false">
      <c r="A44" s="22" t="n">
        <v>3</v>
      </c>
      <c r="B44" s="18"/>
      <c r="C44" s="23"/>
      <c r="D44" s="12"/>
      <c r="E44" s="12"/>
      <c r="F44" s="12"/>
      <c r="G44" s="12"/>
      <c r="H44" s="12"/>
      <c r="I44" s="24" t="str">
        <f aca="false">IF(COUNT(D44:H44)=0,"",AVERAGE(D44:H44))</f>
        <v/>
      </c>
      <c r="J44" s="12"/>
      <c r="K44" s="18"/>
    </row>
    <row r="45" customFormat="false" ht="24" hidden="false" customHeight="true" outlineLevel="0" collapsed="false">
      <c r="A45" s="22" t="n">
        <v>4</v>
      </c>
      <c r="B45" s="18"/>
      <c r="C45" s="23"/>
      <c r="D45" s="12"/>
      <c r="E45" s="12"/>
      <c r="F45" s="12"/>
      <c r="G45" s="12"/>
      <c r="H45" s="12"/>
      <c r="I45" s="24" t="str">
        <f aca="false">IF(COUNT(D45:H45)=0,"",AVERAGE(D45:H45))</f>
        <v/>
      </c>
      <c r="J45" s="12"/>
      <c r="K45" s="18"/>
    </row>
    <row r="46" customFormat="false" ht="24" hidden="false" customHeight="true" outlineLevel="0" collapsed="false">
      <c r="A46" s="22" t="n">
        <v>5</v>
      </c>
      <c r="B46" s="18"/>
      <c r="C46" s="23"/>
      <c r="D46" s="12"/>
      <c r="E46" s="12"/>
      <c r="F46" s="12"/>
      <c r="G46" s="12"/>
      <c r="H46" s="12"/>
      <c r="I46" s="24" t="str">
        <f aca="false">IF(COUNT(D46:H46)=0,"",AVERAGE(D46:H46))</f>
        <v/>
      </c>
      <c r="J46" s="12"/>
      <c r="K46" s="18"/>
    </row>
    <row r="47" customFormat="false" ht="24" hidden="false" customHeight="true" outlineLevel="0" collapsed="false">
      <c r="A47" s="22" t="n">
        <v>6</v>
      </c>
      <c r="B47" s="18"/>
      <c r="C47" s="23"/>
      <c r="D47" s="12"/>
      <c r="E47" s="12"/>
      <c r="F47" s="12"/>
      <c r="G47" s="12"/>
      <c r="H47" s="12"/>
      <c r="I47" s="24" t="str">
        <f aca="false">IF(COUNT(D47:H47)=0,"",AVERAGE(D47:H47))</f>
        <v/>
      </c>
      <c r="J47" s="12"/>
      <c r="K47" s="18"/>
    </row>
    <row r="48" customFormat="false" ht="24" hidden="false" customHeight="true" outlineLevel="0" collapsed="false">
      <c r="A48" s="22" t="n">
        <v>7</v>
      </c>
      <c r="B48" s="18"/>
      <c r="C48" s="23"/>
      <c r="D48" s="12"/>
      <c r="E48" s="12"/>
      <c r="F48" s="12"/>
      <c r="G48" s="12"/>
      <c r="H48" s="12"/>
      <c r="I48" s="24" t="str">
        <f aca="false">IF(COUNT(D48:H48)=0,"",AVERAGE(D48:H48))</f>
        <v/>
      </c>
      <c r="J48" s="12"/>
      <c r="K48" s="18"/>
    </row>
    <row r="49" customFormat="false" ht="24" hidden="false" customHeight="true" outlineLevel="0" collapsed="false">
      <c r="A49" s="22" t="n">
        <v>8</v>
      </c>
      <c r="B49" s="18"/>
      <c r="C49" s="23"/>
      <c r="D49" s="12"/>
      <c r="E49" s="12"/>
      <c r="F49" s="12"/>
      <c r="G49" s="12"/>
      <c r="H49" s="12"/>
      <c r="I49" s="24" t="str">
        <f aca="false">IF(COUNT(D49:H49)=0,"",AVERAGE(D49:H49))</f>
        <v/>
      </c>
      <c r="J49" s="12"/>
      <c r="K49" s="18"/>
    </row>
    <row r="50" customFormat="false" ht="21.75" hidden="false" customHeight="true" outlineLevel="0" collapsed="false">
      <c r="A50" s="13" t="s">
        <v>185</v>
      </c>
      <c r="B50" s="13"/>
      <c r="C50" s="25" t="n">
        <f aca="false">IF(COUNT(C42:C49)=0,"",MAX(C42:C49))</f>
        <v>46314</v>
      </c>
      <c r="D50" s="15" t="str">
        <f aca="false">IF(COUNT(I42:I49)=0,"Aucune évaluation enregistrée","Moyenne des évaluations (sur 5)")</f>
        <v>Moyenne des évaluations (sur 5)</v>
      </c>
      <c r="E50" s="15"/>
      <c r="F50" s="15"/>
      <c r="G50" s="15"/>
      <c r="H50" s="15"/>
      <c r="I50" s="27" t="n">
        <f aca="false">IF(COUNT(I42:I49)=0,"",AVERAGE(I42:I49))</f>
        <v>4</v>
      </c>
    </row>
    <row r="52" customFormat="false" ht="19.5" hidden="false" customHeight="true" outlineLevel="0" collapsed="false">
      <c r="A52" s="20" t="s">
        <v>186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customFormat="false" ht="19.5" hidden="false" customHeight="true" outlineLevel="0" collapsed="false">
      <c r="A53" s="13" t="s">
        <v>187</v>
      </c>
      <c r="B53" s="13"/>
      <c r="C53" s="23" t="n">
        <v>46374</v>
      </c>
      <c r="D53" s="23"/>
      <c r="E53" s="23"/>
      <c r="F53" s="23"/>
    </row>
    <row r="54" customFormat="false" ht="19.5" hidden="false" customHeight="true" outlineLevel="0" collapsed="false">
      <c r="A54" s="13" t="s">
        <v>188</v>
      </c>
      <c r="B54" s="13"/>
      <c r="C54" s="12" t="s">
        <v>270</v>
      </c>
      <c r="D54" s="12"/>
      <c r="E54" s="12"/>
      <c r="F54" s="12"/>
    </row>
    <row r="55" customFormat="false" ht="33.75" hidden="false" customHeight="true" outlineLevel="0" collapsed="false">
      <c r="A55" s="13" t="s">
        <v>189</v>
      </c>
      <c r="B55" s="13"/>
      <c r="C55" s="18" t="s">
        <v>271</v>
      </c>
      <c r="D55" s="18"/>
      <c r="E55" s="18"/>
      <c r="F55" s="18"/>
      <c r="G55" s="18"/>
      <c r="H55" s="18"/>
      <c r="I55" s="18"/>
      <c r="J55" s="18"/>
      <c r="K55" s="18"/>
    </row>
  </sheetData>
  <mergeCells count="84">
    <mergeCell ref="A3:K3"/>
    <mergeCell ref="A4:B4"/>
    <mergeCell ref="C4:F4"/>
    <mergeCell ref="G4:I4"/>
    <mergeCell ref="J4:K4"/>
    <mergeCell ref="A5:B5"/>
    <mergeCell ref="C5:F5"/>
    <mergeCell ref="G5:I5"/>
    <mergeCell ref="J5:K5"/>
    <mergeCell ref="A6:B6"/>
    <mergeCell ref="C6:F6"/>
    <mergeCell ref="G6:I6"/>
    <mergeCell ref="J6:K6"/>
    <mergeCell ref="A7:B7"/>
    <mergeCell ref="C7:F7"/>
    <mergeCell ref="G7:I7"/>
    <mergeCell ref="J7:K7"/>
    <mergeCell ref="A8:B8"/>
    <mergeCell ref="C8:F8"/>
    <mergeCell ref="G8:I8"/>
    <mergeCell ref="J8:K8"/>
    <mergeCell ref="A9:B9"/>
    <mergeCell ref="C9:F9"/>
    <mergeCell ref="G9:I9"/>
    <mergeCell ref="J9:K9"/>
    <mergeCell ref="A11:K11"/>
    <mergeCell ref="A12:B12"/>
    <mergeCell ref="C12:F12"/>
    <mergeCell ref="G12:I12"/>
    <mergeCell ref="J12:K12"/>
    <mergeCell ref="A13:B13"/>
    <mergeCell ref="C13:F13"/>
    <mergeCell ref="G13:I13"/>
    <mergeCell ref="J13:K13"/>
    <mergeCell ref="A14:B14"/>
    <mergeCell ref="C14:F14"/>
    <mergeCell ref="G14:I14"/>
    <mergeCell ref="J14:K14"/>
    <mergeCell ref="D15:G15"/>
    <mergeCell ref="H15:K15"/>
    <mergeCell ref="D16:G16"/>
    <mergeCell ref="H16:K16"/>
    <mergeCell ref="D17:G17"/>
    <mergeCell ref="H17:K17"/>
    <mergeCell ref="D18:G18"/>
    <mergeCell ref="H18:K18"/>
    <mergeCell ref="D19:G19"/>
    <mergeCell ref="H19:K19"/>
    <mergeCell ref="D20:G20"/>
    <mergeCell ref="H20:K20"/>
    <mergeCell ref="D21:G21"/>
    <mergeCell ref="H21:K21"/>
    <mergeCell ref="D22:G22"/>
    <mergeCell ref="H22:K22"/>
    <mergeCell ref="D23:G23"/>
    <mergeCell ref="H23:K23"/>
    <mergeCell ref="D24:G24"/>
    <mergeCell ref="H24:K24"/>
    <mergeCell ref="D25:G25"/>
    <mergeCell ref="H25:K25"/>
    <mergeCell ref="A26:B26"/>
    <mergeCell ref="D26:K26"/>
    <mergeCell ref="A28:K28"/>
    <mergeCell ref="G29:K29"/>
    <mergeCell ref="G30:K30"/>
    <mergeCell ref="G31:K31"/>
    <mergeCell ref="G32:K32"/>
    <mergeCell ref="G33:K33"/>
    <mergeCell ref="G34:K34"/>
    <mergeCell ref="G35:K35"/>
    <mergeCell ref="G36:K36"/>
    <mergeCell ref="G37:K37"/>
    <mergeCell ref="A38:B38"/>
    <mergeCell ref="D38:K38"/>
    <mergeCell ref="A40:K40"/>
    <mergeCell ref="A50:B50"/>
    <mergeCell ref="D50:H50"/>
    <mergeCell ref="A52:K52"/>
    <mergeCell ref="A53:B53"/>
    <mergeCell ref="C53:F53"/>
    <mergeCell ref="A54:B54"/>
    <mergeCell ref="C54:F54"/>
    <mergeCell ref="A55:B55"/>
    <mergeCell ref="C55:K55"/>
  </mergeCells>
  <conditionalFormatting sqref="C16:C25">
    <cfRule type="expression" priority="2" aboveAverage="0" equalAverage="0" bottom="0" percent="0" rank="0" text="" dxfId="0">
      <formula>C16="Non"</formula>
    </cfRule>
    <cfRule type="expression" priority="3" aboveAverage="0" equalAverage="0" bottom="0" percent="0" rank="0" text="" dxfId="4">
      <formula>C16="Oui"</formula>
    </cfRule>
  </conditionalFormatting>
  <conditionalFormatting sqref="F30:F37">
    <cfRule type="expression" priority="4" aboveAverage="0" equalAverage="0" bottom="0" percent="0" rank="0" text="" dxfId="2">
      <formula>F30="Reçu"</formula>
    </cfRule>
    <cfRule type="expression" priority="5" aboveAverage="0" equalAverage="0" bottom="0" percent="0" rank="0" text="" dxfId="0">
      <formula>OR(F30="À demander",F30="Expiré")</formula>
    </cfRule>
  </conditionalFormatting>
  <conditionalFormatting sqref="D42:H49">
    <cfRule type="expression" priority="6" aboveAverage="0" equalAverage="0" bottom="0" percent="0" rank="0" text="" dxfId="0">
      <formula>AND(D42&lt;&gt;"",D42&lt;=2)</formula>
    </cfRule>
  </conditionalFormatting>
  <conditionalFormatting sqref="J9:K9">
    <cfRule type="expression" priority="7" aboveAverage="0" equalAverage="0" bottom="0" percent="0" rank="0" text="" dxfId="2">
      <formula>$J$9="À jour"</formula>
    </cfRule>
    <cfRule type="expression" priority="8" aboveAverage="0" equalAverage="0" bottom="0" percent="0" rank="0" text="" dxfId="0">
      <formula>OR($J$9="Contrat à signer",$J$9="Contrat à compléter",$J$9="Réévaluation en retard")</formula>
    </cfRule>
    <cfRule type="expression" priority="9" aboveAverage="0" equalAverage="0" bottom="0" percent="0" rank="0" text="" dxfId="1">
      <formula>OR($J$9="Justificatifs à compléter",$J$9="Première évaluation à faire")</formula>
    </cfRule>
  </conditionalFormatting>
  <dataValidations count="9">
    <dataValidation allowBlank="true" error="Saisissez un nombre entier de 1 à 5." errorStyle="stop" errorTitle="Note de 1 à 5" operator="between" showDropDown="false" showErrorMessage="true" showInputMessage="false" sqref="D42:H49" type="whole">
      <formula1>1</formula1>
      <formula2>5</formula2>
    </dataValidation>
    <dataValidation allowBlank="true" error="Saisissez une date au format jj/mm/aaaa." errorStyle="stop" errorTitle="Date attendue" operator="greaterThan" showDropDown="false" showErrorMessage="true" showInputMessage="false" sqref="D30:E37 C42:C49 C53:F53" type="date">
      <formula1>36526</formula1>
      <formula2>0</formula2>
    </dataValidation>
    <dataValidation allowBlank="true" errorStyle="stop" operator="between" showDropDown="false" showErrorMessage="false" showInputMessage="false" sqref="J14:K14" type="list">
      <formula1>"Oui,Non"</formula1>
      <formula2>0</formula2>
    </dataValidation>
    <dataValidation allowBlank="true" errorStyle="stop" operator="between" showDropDown="false" showErrorMessage="false" showInputMessage="false" sqref="C5:F5" type="list">
      <formula1>Listes!$A$4:$A$7</formula1>
      <formula2>0</formula2>
    </dataValidation>
    <dataValidation allowBlank="true" errorStyle="stop" operator="between" showDropDown="false" showErrorMessage="false" showInputMessage="false" sqref="J5:K5" type="list">
      <formula1>Listes!$B$4:$B$6</formula1>
      <formula2>0</formula2>
    </dataValidation>
    <dataValidation allowBlank="true" errorStyle="stop" operator="between" showDropDown="false" showErrorMessage="false" showInputMessage="false" sqref="C16:C25" type="list">
      <formula1>"Oui,Non,Sans objet"</formula1>
      <formula2>0</formula2>
    </dataValidation>
    <dataValidation allowBlank="true" errorStyle="stop" operator="between" showDropDown="false" showErrorMessage="false" showInputMessage="false" sqref="C30:C37" type="list">
      <formula1>"Oui,Non"</formula1>
      <formula2>0</formula2>
    </dataValidation>
    <dataValidation allowBlank="true" errorStyle="stop" operator="between" showDropDown="false" showErrorMessage="false" showInputMessage="false" sqref="J42:J49" type="list">
      <formula1>Listes!$C$4:$C$7</formula1>
      <formula2>0</formula2>
    </dataValidation>
    <dataValidation allowBlank="true" errorStyle="stop" operator="between" showDropDown="false" showErrorMessage="false" showInputMessage="false" sqref="C54:F54" type="list">
      <formula1>Listes!$D$4:$D$7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Q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9" min="7" style="0" width="11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9"/>
    <col collapsed="false" customWidth="true" hidden="false" outlineLevel="0" max="15" min="15" style="0" width="12"/>
    <col collapsed="false" customWidth="true" hidden="false" outlineLevel="0" max="16" min="16" style="0" width="26"/>
    <col collapsed="false" customWidth="true" hidden="false" outlineLevel="0" max="17" min="17" style="0" width="32"/>
  </cols>
  <sheetData>
    <row r="1" customFormat="false" ht="21.75" hidden="false" customHeight="true" outlineLevel="0" collapsed="false">
      <c r="A1" s="1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5.5" hidden="false" customHeight="true" outlineLevel="0" collapsed="false">
      <c r="A2" s="3" t="s">
        <v>272</v>
      </c>
    </row>
    <row r="3" customFormat="false" ht="16.5" hidden="false" customHeight="true" outlineLevel="0" collapsed="false">
      <c r="A3" s="17" t="s">
        <v>273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customFormat="false" ht="30" hidden="false" customHeight="true" outlineLevel="0" collapsed="false">
      <c r="B4" s="13" t="s">
        <v>193</v>
      </c>
      <c r="C4" s="14" t="n">
        <f aca="false">COUNTA(B13:B32)</f>
        <v>6</v>
      </c>
      <c r="E4" s="13" t="s">
        <v>128</v>
      </c>
      <c r="F4" s="13"/>
      <c r="G4" s="13"/>
      <c r="H4" s="23" t="n">
        <v>46317</v>
      </c>
      <c r="I4" s="23"/>
      <c r="J4" s="23"/>
      <c r="K4" s="23"/>
    </row>
    <row r="5" customFormat="false" ht="30" hidden="false" customHeight="true" outlineLevel="0" collapsed="false">
      <c r="B5" s="13" t="s">
        <v>194</v>
      </c>
      <c r="C5" s="14" t="n">
        <f aca="false">COUNTIF(C13:C32,"Salarié porté (portage salarial)")</f>
        <v>1</v>
      </c>
      <c r="E5" s="13" t="s">
        <v>195</v>
      </c>
      <c r="F5" s="13"/>
      <c r="G5" s="13"/>
      <c r="H5" s="18" t="s">
        <v>274</v>
      </c>
      <c r="I5" s="18"/>
      <c r="J5" s="18"/>
      <c r="K5" s="18"/>
    </row>
    <row r="6" customFormat="false" ht="30" hidden="false" customHeight="true" outlineLevel="0" collapsed="false">
      <c r="B6" s="13" t="s">
        <v>196</v>
      </c>
      <c r="C6" s="14" t="n">
        <f aca="false">COUNTIF(F13:F32,"Oui")</f>
        <v>5</v>
      </c>
      <c r="E6" s="11" t="s">
        <v>197</v>
      </c>
      <c r="F6" s="11"/>
      <c r="G6" s="11"/>
      <c r="H6" s="11"/>
      <c r="I6" s="11"/>
      <c r="J6" s="11"/>
      <c r="K6" s="11"/>
    </row>
    <row r="7" customFormat="false" ht="30" hidden="false" customHeight="true" outlineLevel="0" collapsed="false">
      <c r="B7" s="13" t="s">
        <v>198</v>
      </c>
      <c r="C7" s="14" t="n">
        <f aca="false">COUNTIF(K13:K32,"Oui")</f>
        <v>4</v>
      </c>
    </row>
    <row r="8" customFormat="false" ht="18" hidden="false" customHeight="true" outlineLevel="0" collapsed="false">
      <c r="B8" s="13" t="s">
        <v>199</v>
      </c>
      <c r="C8" s="14" t="n">
        <f aca="false">COUNTIF(P13:P32,"À jour")</f>
        <v>2</v>
      </c>
    </row>
    <row r="9" customFormat="false" ht="30" hidden="false" customHeight="true" outlineLevel="0" collapsed="false">
      <c r="B9" s="13" t="s">
        <v>200</v>
      </c>
      <c r="C9" s="14" t="n">
        <f aca="false">COUNTA(B13:B32)-COUNTIF(P13:P32,"À jour")</f>
        <v>4</v>
      </c>
    </row>
    <row r="10" customFormat="false" ht="30" hidden="false" customHeight="true" outlineLevel="0" collapsed="false">
      <c r="B10" s="13" t="s">
        <v>201</v>
      </c>
      <c r="C10" s="29" t="n">
        <f aca="false">SUM(J13:J32)</f>
        <v>14360</v>
      </c>
    </row>
    <row r="11" customFormat="false" ht="19.5" hidden="false" customHeight="true" outlineLevel="0" collapsed="false">
      <c r="A11" s="19" t="s">
        <v>202</v>
      </c>
      <c r="B11" s="19"/>
      <c r="C11" s="19"/>
      <c r="D11" s="19"/>
      <c r="E11" s="20" t="s">
        <v>203</v>
      </c>
      <c r="F11" s="20"/>
      <c r="G11" s="20"/>
      <c r="H11" s="20"/>
      <c r="I11" s="20"/>
      <c r="J11" s="20"/>
      <c r="K11" s="20"/>
      <c r="L11" s="20"/>
      <c r="M11" s="19" t="s">
        <v>204</v>
      </c>
      <c r="N11" s="19"/>
      <c r="O11" s="19"/>
      <c r="P11" s="20" t="s">
        <v>205</v>
      </c>
      <c r="Q11" s="20"/>
    </row>
    <row r="12" customFormat="false" ht="51.75" hidden="false" customHeight="true" outlineLevel="0" collapsed="false">
      <c r="A12" s="10" t="s">
        <v>114</v>
      </c>
      <c r="B12" s="10" t="s">
        <v>127</v>
      </c>
      <c r="C12" s="10" t="s">
        <v>129</v>
      </c>
      <c r="D12" s="10" t="s">
        <v>206</v>
      </c>
      <c r="E12" s="10" t="s">
        <v>130</v>
      </c>
      <c r="F12" s="10" t="s">
        <v>207</v>
      </c>
      <c r="G12" s="10" t="s">
        <v>140</v>
      </c>
      <c r="H12" s="10" t="s">
        <v>208</v>
      </c>
      <c r="I12" s="10" t="s">
        <v>209</v>
      </c>
      <c r="J12" s="10" t="s">
        <v>210</v>
      </c>
      <c r="K12" s="10" t="s">
        <v>211</v>
      </c>
      <c r="L12" s="10" t="s">
        <v>212</v>
      </c>
      <c r="M12" s="10" t="s">
        <v>213</v>
      </c>
      <c r="N12" s="10" t="s">
        <v>214</v>
      </c>
      <c r="O12" s="10" t="s">
        <v>187</v>
      </c>
      <c r="P12" s="10" t="s">
        <v>215</v>
      </c>
      <c r="Q12" s="10" t="s">
        <v>216</v>
      </c>
    </row>
    <row r="13" customFormat="false" ht="30.75" hidden="false" customHeight="true" outlineLevel="0" collapsed="false">
      <c r="A13" s="22" t="n">
        <v>1</v>
      </c>
      <c r="B13" s="18" t="s">
        <v>221</v>
      </c>
      <c r="C13" s="18" t="s">
        <v>275</v>
      </c>
      <c r="D13" s="18" t="s">
        <v>276</v>
      </c>
      <c r="E13" s="12" t="s">
        <v>241</v>
      </c>
      <c r="F13" s="12" t="s">
        <v>54</v>
      </c>
      <c r="G13" s="23" t="n">
        <v>46266</v>
      </c>
      <c r="H13" s="23" t="n">
        <v>46279</v>
      </c>
      <c r="I13" s="23" t="n">
        <v>46374</v>
      </c>
      <c r="J13" s="30" t="n">
        <v>2800</v>
      </c>
      <c r="K13" s="12" t="s">
        <v>54</v>
      </c>
      <c r="L13" s="12" t="s">
        <v>277</v>
      </c>
      <c r="M13" s="23" t="n">
        <v>46309</v>
      </c>
      <c r="N13" s="31" t="n">
        <v>4.3</v>
      </c>
      <c r="O13" s="23" t="n">
        <v>46374</v>
      </c>
      <c r="P13" s="21" t="str">
        <f aca="false">IF(B13="","",IF(F13&lt;&gt;"Oui","Contrat à signer",IF(K13&lt;&gt;"Oui","Clause à ajouter",IF(AND(I13&lt;&gt;"",I13&lt;$H$4),"Période échue",IF(L13&lt;&gt;"Complets","Justificatifs à compléter",IF(AND(O13&lt;&gt;"",O13&lt;$H$4),"Évaluation en retard","À jour"))))))</f>
        <v>À jour</v>
      </c>
      <c r="Q13" s="18"/>
    </row>
    <row r="14" customFormat="false" ht="43.5" hidden="false" customHeight="true" outlineLevel="0" collapsed="false">
      <c r="A14" s="22" t="n">
        <v>2</v>
      </c>
      <c r="B14" s="18" t="s">
        <v>224</v>
      </c>
      <c r="C14" s="18" t="s">
        <v>240</v>
      </c>
      <c r="D14" s="18" t="s">
        <v>278</v>
      </c>
      <c r="E14" s="12" t="s">
        <v>241</v>
      </c>
      <c r="F14" s="12" t="s">
        <v>54</v>
      </c>
      <c r="G14" s="23" t="n">
        <v>46277</v>
      </c>
      <c r="H14" s="23" t="n">
        <v>46300</v>
      </c>
      <c r="I14" s="23" t="n">
        <v>46374</v>
      </c>
      <c r="J14" s="30" t="n">
        <v>3360</v>
      </c>
      <c r="K14" s="12" t="s">
        <v>54</v>
      </c>
      <c r="L14" s="12" t="s">
        <v>279</v>
      </c>
      <c r="M14" s="23" t="n">
        <v>46314</v>
      </c>
      <c r="N14" s="31" t="n">
        <v>4</v>
      </c>
      <c r="O14" s="23" t="n">
        <v>46374</v>
      </c>
      <c r="P14" s="21" t="str">
        <f aca="false">IF(B14="","",IF(F14&lt;&gt;"Oui","Contrat à signer",IF(K14&lt;&gt;"Oui","Clause à ajouter",IF(AND(I14&lt;&gt;"",I14&lt;$H$4),"Période échue",IF(L14&lt;&gt;"Complets","Justificatifs à compléter",IF(AND(O14&lt;&gt;"",O14&lt;$H$4),"Évaluation en retard","À jour"))))))</f>
        <v>Justificatifs à compléter</v>
      </c>
      <c r="Q14" s="18" t="s">
        <v>280</v>
      </c>
    </row>
    <row r="15" customFormat="false" ht="30.75" hidden="false" customHeight="true" outlineLevel="0" collapsed="false">
      <c r="A15" s="22" t="n">
        <v>3</v>
      </c>
      <c r="B15" s="18" t="s">
        <v>235</v>
      </c>
      <c r="C15" s="18" t="s">
        <v>240</v>
      </c>
      <c r="D15" s="18" t="s">
        <v>236</v>
      </c>
      <c r="E15" s="12" t="s">
        <v>54</v>
      </c>
      <c r="F15" s="12" t="s">
        <v>54</v>
      </c>
      <c r="G15" s="23" t="n">
        <v>46275</v>
      </c>
      <c r="H15" s="23" t="n">
        <v>46286</v>
      </c>
      <c r="I15" s="23" t="n">
        <v>46374</v>
      </c>
      <c r="J15" s="30" t="n">
        <v>4200</v>
      </c>
      <c r="K15" s="12" t="s">
        <v>54</v>
      </c>
      <c r="L15" s="12" t="s">
        <v>277</v>
      </c>
      <c r="M15" s="23" t="n">
        <v>46304</v>
      </c>
      <c r="N15" s="31" t="n">
        <v>4</v>
      </c>
      <c r="O15" s="23" t="n">
        <v>46374</v>
      </c>
      <c r="P15" s="21" t="str">
        <f aca="false">IF(B15="","",IF(F15&lt;&gt;"Oui","Contrat à signer",IF(K15&lt;&gt;"Oui","Clause à ajouter",IF(AND(I15&lt;&gt;"",I15&lt;$H$4),"Période échue",IF(L15&lt;&gt;"Complets","Justificatifs à compléter",IF(AND(O15&lt;&gt;"",O15&lt;$H$4),"Évaluation en retard","À jour"))))))</f>
        <v>À jour</v>
      </c>
      <c r="Q15" s="18"/>
    </row>
    <row r="16" customFormat="false" ht="43.5" hidden="false" customHeight="true" outlineLevel="0" collapsed="false">
      <c r="A16" s="22" t="n">
        <v>4</v>
      </c>
      <c r="B16" s="18" t="s">
        <v>281</v>
      </c>
      <c r="C16" s="18" t="s">
        <v>282</v>
      </c>
      <c r="D16" s="18" t="s">
        <v>283</v>
      </c>
      <c r="E16" s="12" t="s">
        <v>241</v>
      </c>
      <c r="F16" s="12" t="s">
        <v>54</v>
      </c>
      <c r="G16" s="23" t="n">
        <v>46310</v>
      </c>
      <c r="H16" s="23" t="n">
        <v>46335</v>
      </c>
      <c r="I16" s="23" t="n">
        <v>46367</v>
      </c>
      <c r="J16" s="30" t="n">
        <v>1900</v>
      </c>
      <c r="K16" s="12" t="s">
        <v>43</v>
      </c>
      <c r="L16" s="12" t="s">
        <v>277</v>
      </c>
      <c r="M16" s="23"/>
      <c r="N16" s="31"/>
      <c r="O16" s="23" t="n">
        <v>46367</v>
      </c>
      <c r="P16" s="21" t="str">
        <f aca="false">IF(B16="","",IF(F16&lt;&gt;"Oui","Contrat à signer",IF(K16&lt;&gt;"Oui","Clause à ajouter",IF(AND(I16&lt;&gt;"",I16&lt;$H$4),"Période échue",IF(L16&lt;&gt;"Complets","Justificatifs à compléter",IF(AND(O16&lt;&gt;"",O16&lt;$H$4),"Évaluation en retard","À jour"))))))</f>
        <v>Clause à ajouter</v>
      </c>
      <c r="Q16" s="18" t="s">
        <v>284</v>
      </c>
    </row>
    <row r="17" customFormat="false" ht="30.75" hidden="false" customHeight="true" outlineLevel="0" collapsed="false">
      <c r="A17" s="22" t="n">
        <v>5</v>
      </c>
      <c r="B17" s="18" t="s">
        <v>285</v>
      </c>
      <c r="C17" s="18" t="s">
        <v>275</v>
      </c>
      <c r="D17" s="18" t="s">
        <v>286</v>
      </c>
      <c r="E17" s="12" t="s">
        <v>241</v>
      </c>
      <c r="F17" s="12" t="s">
        <v>54</v>
      </c>
      <c r="G17" s="23" t="n">
        <v>45936</v>
      </c>
      <c r="H17" s="23" t="n">
        <v>45943</v>
      </c>
      <c r="I17" s="23" t="n">
        <v>46203</v>
      </c>
      <c r="J17" s="30" t="n">
        <v>2100</v>
      </c>
      <c r="K17" s="12" t="s">
        <v>54</v>
      </c>
      <c r="L17" s="12" t="s">
        <v>277</v>
      </c>
      <c r="M17" s="23" t="n">
        <v>46203</v>
      </c>
      <c r="N17" s="31" t="n">
        <v>4.1</v>
      </c>
      <c r="O17" s="23" t="n">
        <v>46203</v>
      </c>
      <c r="P17" s="21" t="str">
        <f aca="false">IF(B17="","",IF(F17&lt;&gt;"Oui","Contrat à signer",IF(K17&lt;&gt;"Oui","Clause à ajouter",IF(AND(I17&lt;&gt;"",I17&lt;$H$4),"Période échue",IF(L17&lt;&gt;"Complets","Justificatifs à compléter",IF(AND(O17&lt;&gt;"",O17&lt;$H$4),"Évaluation en retard","À jour"))))))</f>
        <v>Période échue</v>
      </c>
      <c r="Q17" s="18" t="s">
        <v>287</v>
      </c>
    </row>
    <row r="18" customFormat="false" ht="43.5" hidden="false" customHeight="true" outlineLevel="0" collapsed="false">
      <c r="A18" s="22" t="n">
        <v>6</v>
      </c>
      <c r="B18" s="18" t="s">
        <v>288</v>
      </c>
      <c r="C18" s="18" t="s">
        <v>275</v>
      </c>
      <c r="D18" s="18" t="s">
        <v>289</v>
      </c>
      <c r="E18" s="12" t="s">
        <v>241</v>
      </c>
      <c r="F18" s="12" t="s">
        <v>43</v>
      </c>
      <c r="G18" s="23"/>
      <c r="H18" s="23"/>
      <c r="I18" s="23"/>
      <c r="J18" s="30"/>
      <c r="K18" s="12" t="s">
        <v>43</v>
      </c>
      <c r="L18" s="12" t="s">
        <v>290</v>
      </c>
      <c r="M18" s="23"/>
      <c r="N18" s="31"/>
      <c r="O18" s="23"/>
      <c r="P18" s="21" t="str">
        <f aca="false">IF(B18="","",IF(F18&lt;&gt;"Oui","Contrat à signer",IF(K18&lt;&gt;"Oui","Clause à ajouter",IF(AND(I18&lt;&gt;"",I18&lt;$H$4),"Période échue",IF(L18&lt;&gt;"Complets","Justificatifs à compléter",IF(AND(O18&lt;&gt;"",O18&lt;$H$4),"Évaluation en retard","À jour"))))))</f>
        <v>Contrat à signer</v>
      </c>
      <c r="Q18" s="18" t="s">
        <v>291</v>
      </c>
    </row>
    <row r="19" customFormat="false" ht="21.75" hidden="false" customHeight="true" outlineLevel="0" collapsed="false">
      <c r="A19" s="22" t="n">
        <v>7</v>
      </c>
      <c r="B19" s="18"/>
      <c r="C19" s="18"/>
      <c r="D19" s="18"/>
      <c r="E19" s="12"/>
      <c r="F19" s="12"/>
      <c r="G19" s="23"/>
      <c r="H19" s="23"/>
      <c r="I19" s="23"/>
      <c r="J19" s="30"/>
      <c r="K19" s="12"/>
      <c r="L19" s="12"/>
      <c r="M19" s="23"/>
      <c r="N19" s="31"/>
      <c r="O19" s="23"/>
      <c r="P19" s="21" t="str">
        <f aca="false">IF(B19="","",IF(F19&lt;&gt;"Oui","Contrat à signer",IF(K19&lt;&gt;"Oui","Clause à ajouter",IF(AND(I19&lt;&gt;"",I19&lt;$H$4),"Période échue",IF(L19&lt;&gt;"Complets","Justificatifs à compléter",IF(AND(O19&lt;&gt;"",O19&lt;$H$4),"Évaluation en retard","À jour"))))))</f>
        <v/>
      </c>
      <c r="Q19" s="18"/>
    </row>
    <row r="20" customFormat="false" ht="21.75" hidden="false" customHeight="true" outlineLevel="0" collapsed="false">
      <c r="A20" s="22" t="n">
        <v>8</v>
      </c>
      <c r="B20" s="18"/>
      <c r="C20" s="18"/>
      <c r="D20" s="18"/>
      <c r="E20" s="12"/>
      <c r="F20" s="12"/>
      <c r="G20" s="23"/>
      <c r="H20" s="23"/>
      <c r="I20" s="23"/>
      <c r="J20" s="30"/>
      <c r="K20" s="12"/>
      <c r="L20" s="12"/>
      <c r="M20" s="23"/>
      <c r="N20" s="31"/>
      <c r="O20" s="23"/>
      <c r="P20" s="21" t="str">
        <f aca="false">IF(B20="","",IF(F20&lt;&gt;"Oui","Contrat à signer",IF(K20&lt;&gt;"Oui","Clause à ajouter",IF(AND(I20&lt;&gt;"",I20&lt;$H$4),"Période échue",IF(L20&lt;&gt;"Complets","Justificatifs à compléter",IF(AND(O20&lt;&gt;"",O20&lt;$H$4),"Évaluation en retard","À jour"))))))</f>
        <v/>
      </c>
      <c r="Q20" s="18"/>
    </row>
    <row r="21" customFormat="false" ht="21.75" hidden="false" customHeight="true" outlineLevel="0" collapsed="false">
      <c r="A21" s="22" t="n">
        <v>9</v>
      </c>
      <c r="B21" s="18"/>
      <c r="C21" s="18"/>
      <c r="D21" s="18"/>
      <c r="E21" s="12"/>
      <c r="F21" s="12"/>
      <c r="G21" s="23"/>
      <c r="H21" s="23"/>
      <c r="I21" s="23"/>
      <c r="J21" s="30"/>
      <c r="K21" s="12"/>
      <c r="L21" s="12"/>
      <c r="M21" s="23"/>
      <c r="N21" s="31"/>
      <c r="O21" s="23"/>
      <c r="P21" s="21" t="str">
        <f aca="false">IF(B21="","",IF(F21&lt;&gt;"Oui","Contrat à signer",IF(K21&lt;&gt;"Oui","Clause à ajouter",IF(AND(I21&lt;&gt;"",I21&lt;$H$4),"Période échue",IF(L21&lt;&gt;"Complets","Justificatifs à compléter",IF(AND(O21&lt;&gt;"",O21&lt;$H$4),"Évaluation en retard","À jour"))))))</f>
        <v/>
      </c>
      <c r="Q21" s="18"/>
    </row>
    <row r="22" customFormat="false" ht="21.75" hidden="false" customHeight="true" outlineLevel="0" collapsed="false">
      <c r="A22" s="22" t="n">
        <v>10</v>
      </c>
      <c r="B22" s="18"/>
      <c r="C22" s="18"/>
      <c r="D22" s="18"/>
      <c r="E22" s="12"/>
      <c r="F22" s="12"/>
      <c r="G22" s="23"/>
      <c r="H22" s="23"/>
      <c r="I22" s="23"/>
      <c r="J22" s="30"/>
      <c r="K22" s="12"/>
      <c r="L22" s="12"/>
      <c r="M22" s="23"/>
      <c r="N22" s="31"/>
      <c r="O22" s="23"/>
      <c r="P22" s="21" t="str">
        <f aca="false">IF(B22="","",IF(F22&lt;&gt;"Oui","Contrat à signer",IF(K22&lt;&gt;"Oui","Clause à ajouter",IF(AND(I22&lt;&gt;"",I22&lt;$H$4),"Période échue",IF(L22&lt;&gt;"Complets","Justificatifs à compléter",IF(AND(O22&lt;&gt;"",O22&lt;$H$4),"Évaluation en retard","À jour"))))))</f>
        <v/>
      </c>
      <c r="Q22" s="18"/>
    </row>
    <row r="23" customFormat="false" ht="21.75" hidden="false" customHeight="true" outlineLevel="0" collapsed="false">
      <c r="A23" s="22" t="n">
        <v>11</v>
      </c>
      <c r="B23" s="18"/>
      <c r="C23" s="18"/>
      <c r="D23" s="18"/>
      <c r="E23" s="12"/>
      <c r="F23" s="12"/>
      <c r="G23" s="23"/>
      <c r="H23" s="23"/>
      <c r="I23" s="23"/>
      <c r="J23" s="30"/>
      <c r="K23" s="12"/>
      <c r="L23" s="12"/>
      <c r="M23" s="23"/>
      <c r="N23" s="31"/>
      <c r="O23" s="23"/>
      <c r="P23" s="21" t="str">
        <f aca="false">IF(B23="","",IF(F23&lt;&gt;"Oui","Contrat à signer",IF(K23&lt;&gt;"Oui","Clause à ajouter",IF(AND(I23&lt;&gt;"",I23&lt;$H$4),"Période échue",IF(L23&lt;&gt;"Complets","Justificatifs à compléter",IF(AND(O23&lt;&gt;"",O23&lt;$H$4),"Évaluation en retard","À jour"))))))</f>
        <v/>
      </c>
      <c r="Q23" s="18"/>
    </row>
    <row r="24" customFormat="false" ht="21.75" hidden="false" customHeight="true" outlineLevel="0" collapsed="false">
      <c r="A24" s="22" t="n">
        <v>12</v>
      </c>
      <c r="B24" s="18"/>
      <c r="C24" s="18"/>
      <c r="D24" s="18"/>
      <c r="E24" s="12"/>
      <c r="F24" s="12"/>
      <c r="G24" s="23"/>
      <c r="H24" s="23"/>
      <c r="I24" s="23"/>
      <c r="J24" s="30"/>
      <c r="K24" s="12"/>
      <c r="L24" s="12"/>
      <c r="M24" s="23"/>
      <c r="N24" s="31"/>
      <c r="O24" s="23"/>
      <c r="P24" s="21" t="str">
        <f aca="false">IF(B24="","",IF(F24&lt;&gt;"Oui","Contrat à signer",IF(K24&lt;&gt;"Oui","Clause à ajouter",IF(AND(I24&lt;&gt;"",I24&lt;$H$4),"Période échue",IF(L24&lt;&gt;"Complets","Justificatifs à compléter",IF(AND(O24&lt;&gt;"",O24&lt;$H$4),"Évaluation en retard","À jour"))))))</f>
        <v/>
      </c>
      <c r="Q24" s="18"/>
    </row>
    <row r="25" customFormat="false" ht="21.75" hidden="false" customHeight="true" outlineLevel="0" collapsed="false">
      <c r="A25" s="22" t="n">
        <v>13</v>
      </c>
      <c r="B25" s="18"/>
      <c r="C25" s="18"/>
      <c r="D25" s="18"/>
      <c r="E25" s="12"/>
      <c r="F25" s="12"/>
      <c r="G25" s="23"/>
      <c r="H25" s="23"/>
      <c r="I25" s="23"/>
      <c r="J25" s="30"/>
      <c r="K25" s="12"/>
      <c r="L25" s="12"/>
      <c r="M25" s="23"/>
      <c r="N25" s="31"/>
      <c r="O25" s="23"/>
      <c r="P25" s="21" t="str">
        <f aca="false">IF(B25="","",IF(F25&lt;&gt;"Oui","Contrat à signer",IF(K25&lt;&gt;"Oui","Clause à ajouter",IF(AND(I25&lt;&gt;"",I25&lt;$H$4),"Période échue",IF(L25&lt;&gt;"Complets","Justificatifs à compléter",IF(AND(O25&lt;&gt;"",O25&lt;$H$4),"Évaluation en retard","À jour"))))))</f>
        <v/>
      </c>
      <c r="Q25" s="18"/>
    </row>
    <row r="26" customFormat="false" ht="21.75" hidden="false" customHeight="true" outlineLevel="0" collapsed="false">
      <c r="A26" s="22" t="n">
        <v>14</v>
      </c>
      <c r="B26" s="18"/>
      <c r="C26" s="18"/>
      <c r="D26" s="18"/>
      <c r="E26" s="12"/>
      <c r="F26" s="12"/>
      <c r="G26" s="23"/>
      <c r="H26" s="23"/>
      <c r="I26" s="23"/>
      <c r="J26" s="30"/>
      <c r="K26" s="12"/>
      <c r="L26" s="12"/>
      <c r="M26" s="23"/>
      <c r="N26" s="31"/>
      <c r="O26" s="23"/>
      <c r="P26" s="21" t="str">
        <f aca="false">IF(B26="","",IF(F26&lt;&gt;"Oui","Contrat à signer",IF(K26&lt;&gt;"Oui","Clause à ajouter",IF(AND(I26&lt;&gt;"",I26&lt;$H$4),"Période échue",IF(L26&lt;&gt;"Complets","Justificatifs à compléter",IF(AND(O26&lt;&gt;"",O26&lt;$H$4),"Évaluation en retard","À jour"))))))</f>
        <v/>
      </c>
      <c r="Q26" s="18"/>
    </row>
    <row r="27" customFormat="false" ht="21.75" hidden="false" customHeight="true" outlineLevel="0" collapsed="false">
      <c r="A27" s="22" t="n">
        <v>15</v>
      </c>
      <c r="B27" s="18"/>
      <c r="C27" s="18"/>
      <c r="D27" s="18"/>
      <c r="E27" s="12"/>
      <c r="F27" s="12"/>
      <c r="G27" s="23"/>
      <c r="H27" s="23"/>
      <c r="I27" s="23"/>
      <c r="J27" s="30"/>
      <c r="K27" s="12"/>
      <c r="L27" s="12"/>
      <c r="M27" s="23"/>
      <c r="N27" s="31"/>
      <c r="O27" s="23"/>
      <c r="P27" s="21" t="str">
        <f aca="false">IF(B27="","",IF(F27&lt;&gt;"Oui","Contrat à signer",IF(K27&lt;&gt;"Oui","Clause à ajouter",IF(AND(I27&lt;&gt;"",I27&lt;$H$4),"Période échue",IF(L27&lt;&gt;"Complets","Justificatifs à compléter",IF(AND(O27&lt;&gt;"",O27&lt;$H$4),"Évaluation en retard","À jour"))))))</f>
        <v/>
      </c>
      <c r="Q27" s="18"/>
    </row>
    <row r="28" customFormat="false" ht="21.75" hidden="false" customHeight="true" outlineLevel="0" collapsed="false">
      <c r="A28" s="22" t="n">
        <v>16</v>
      </c>
      <c r="B28" s="18"/>
      <c r="C28" s="18"/>
      <c r="D28" s="18"/>
      <c r="E28" s="12"/>
      <c r="F28" s="12"/>
      <c r="G28" s="23"/>
      <c r="H28" s="23"/>
      <c r="I28" s="23"/>
      <c r="J28" s="30"/>
      <c r="K28" s="12"/>
      <c r="L28" s="12"/>
      <c r="M28" s="23"/>
      <c r="N28" s="31"/>
      <c r="O28" s="23"/>
      <c r="P28" s="21" t="str">
        <f aca="false">IF(B28="","",IF(F28&lt;&gt;"Oui","Contrat à signer",IF(K28&lt;&gt;"Oui","Clause à ajouter",IF(AND(I28&lt;&gt;"",I28&lt;$H$4),"Période échue",IF(L28&lt;&gt;"Complets","Justificatifs à compléter",IF(AND(O28&lt;&gt;"",O28&lt;$H$4),"Évaluation en retard","À jour"))))))</f>
        <v/>
      </c>
      <c r="Q28" s="18"/>
    </row>
    <row r="29" customFormat="false" ht="21.75" hidden="false" customHeight="true" outlineLevel="0" collapsed="false">
      <c r="A29" s="22" t="n">
        <v>17</v>
      </c>
      <c r="B29" s="18"/>
      <c r="C29" s="18"/>
      <c r="D29" s="18"/>
      <c r="E29" s="12"/>
      <c r="F29" s="12"/>
      <c r="G29" s="23"/>
      <c r="H29" s="23"/>
      <c r="I29" s="23"/>
      <c r="J29" s="30"/>
      <c r="K29" s="12"/>
      <c r="L29" s="12"/>
      <c r="M29" s="23"/>
      <c r="N29" s="31"/>
      <c r="O29" s="23"/>
      <c r="P29" s="21" t="str">
        <f aca="false">IF(B29="","",IF(F29&lt;&gt;"Oui","Contrat à signer",IF(K29&lt;&gt;"Oui","Clause à ajouter",IF(AND(I29&lt;&gt;"",I29&lt;$H$4),"Période échue",IF(L29&lt;&gt;"Complets","Justificatifs à compléter",IF(AND(O29&lt;&gt;"",O29&lt;$H$4),"Évaluation en retard","À jour"))))))</f>
        <v/>
      </c>
      <c r="Q29" s="18"/>
    </row>
    <row r="30" customFormat="false" ht="21.75" hidden="false" customHeight="true" outlineLevel="0" collapsed="false">
      <c r="A30" s="22" t="n">
        <v>18</v>
      </c>
      <c r="B30" s="18"/>
      <c r="C30" s="18"/>
      <c r="D30" s="18"/>
      <c r="E30" s="12"/>
      <c r="F30" s="12"/>
      <c r="G30" s="23"/>
      <c r="H30" s="23"/>
      <c r="I30" s="23"/>
      <c r="J30" s="30"/>
      <c r="K30" s="12"/>
      <c r="L30" s="12"/>
      <c r="M30" s="23"/>
      <c r="N30" s="31"/>
      <c r="O30" s="23"/>
      <c r="P30" s="21" t="str">
        <f aca="false">IF(B30="","",IF(F30&lt;&gt;"Oui","Contrat à signer",IF(K30&lt;&gt;"Oui","Clause à ajouter",IF(AND(I30&lt;&gt;"",I30&lt;$H$4),"Période échue",IF(L30&lt;&gt;"Complets","Justificatifs à compléter",IF(AND(O30&lt;&gt;"",O30&lt;$H$4),"Évaluation en retard","À jour"))))))</f>
        <v/>
      </c>
      <c r="Q30" s="18"/>
    </row>
    <row r="31" customFormat="false" ht="21.75" hidden="false" customHeight="true" outlineLevel="0" collapsed="false">
      <c r="A31" s="22" t="n">
        <v>19</v>
      </c>
      <c r="B31" s="18"/>
      <c r="C31" s="18"/>
      <c r="D31" s="18"/>
      <c r="E31" s="12"/>
      <c r="F31" s="12"/>
      <c r="G31" s="23"/>
      <c r="H31" s="23"/>
      <c r="I31" s="23"/>
      <c r="J31" s="30"/>
      <c r="K31" s="12"/>
      <c r="L31" s="12"/>
      <c r="M31" s="23"/>
      <c r="N31" s="31"/>
      <c r="O31" s="23"/>
      <c r="P31" s="21" t="str">
        <f aca="false">IF(B31="","",IF(F31&lt;&gt;"Oui","Contrat à signer",IF(K31&lt;&gt;"Oui","Clause à ajouter",IF(AND(I31&lt;&gt;"",I31&lt;$H$4),"Période échue",IF(L31&lt;&gt;"Complets","Justificatifs à compléter",IF(AND(O31&lt;&gt;"",O31&lt;$H$4),"Évaluation en retard","À jour"))))))</f>
        <v/>
      </c>
      <c r="Q31" s="18"/>
    </row>
    <row r="32" customFormat="false" ht="21.75" hidden="false" customHeight="true" outlineLevel="0" collapsed="false">
      <c r="A32" s="22" t="n">
        <v>20</v>
      </c>
      <c r="B32" s="18"/>
      <c r="C32" s="18"/>
      <c r="D32" s="18"/>
      <c r="E32" s="12"/>
      <c r="F32" s="12"/>
      <c r="G32" s="23"/>
      <c r="H32" s="23"/>
      <c r="I32" s="23"/>
      <c r="J32" s="30"/>
      <c r="K32" s="12"/>
      <c r="L32" s="12"/>
      <c r="M32" s="23"/>
      <c r="N32" s="31"/>
      <c r="O32" s="23"/>
      <c r="P32" s="21" t="str">
        <f aca="false">IF(B32="","",IF(F32&lt;&gt;"Oui","Contrat à signer",IF(K32&lt;&gt;"Oui","Clause à ajouter",IF(AND(I32&lt;&gt;"",I32&lt;$H$4),"Période échue",IF(L32&lt;&gt;"Complets","Justificatifs à compléter",IF(AND(O32&lt;&gt;"",O32&lt;$H$4),"Évaluation en retard","À jour"))))))</f>
        <v/>
      </c>
      <c r="Q32" s="18"/>
    </row>
  </sheetData>
  <mergeCells count="10">
    <mergeCell ref="A3:Q3"/>
    <mergeCell ref="E4:G4"/>
    <mergeCell ref="H4:K4"/>
    <mergeCell ref="E5:G5"/>
    <mergeCell ref="H5:K5"/>
    <mergeCell ref="E6:K6"/>
    <mergeCell ref="A11:D11"/>
    <mergeCell ref="E11:L11"/>
    <mergeCell ref="M11:O11"/>
    <mergeCell ref="P11:Q11"/>
  </mergeCells>
  <conditionalFormatting sqref="P13:P32">
    <cfRule type="expression" priority="2" aboveAverage="0" equalAverage="0" bottom="0" percent="0" rank="0" text="" dxfId="2">
      <formula>$P13="À jour"</formula>
    </cfRule>
    <cfRule type="expression" priority="3" aboveAverage="0" equalAverage="0" bottom="0" percent="0" rank="0" text="" dxfId="0">
      <formula>OR($P13="Contrat à signer",$P13="Période échue")</formula>
    </cfRule>
    <cfRule type="expression" priority="4" aboveAverage="0" equalAverage="0" bottom="0" percent="0" rank="0" text="" dxfId="1">
      <formula>OR($P13="Clause à ajouter",$P13="Justificatifs à compléter",$P13="Évaluation en retard")</formula>
    </cfRule>
  </conditionalFormatting>
  <conditionalFormatting sqref="F13:F32">
    <cfRule type="expression" priority="5" aboveAverage="0" equalAverage="0" bottom="0" percent="0" rank="0" text="" dxfId="5">
      <formula>AND($B13&lt;&gt;"",F13&lt;&gt;"Oui")</formula>
    </cfRule>
  </conditionalFormatting>
  <conditionalFormatting sqref="K13:K32">
    <cfRule type="expression" priority="6" aboveAverage="0" equalAverage="0" bottom="0" percent="0" rank="0" text="" dxfId="3">
      <formula>AND($B13&lt;&gt;"",K13&lt;&gt;"Oui")</formula>
    </cfRule>
  </conditionalFormatting>
  <dataValidations count="6">
    <dataValidation allowBlank="true" error="Saisissez une date au format jj/mm/aaaa." errorStyle="stop" errorTitle="Date attendue" operator="greaterThan" showDropDown="false" showErrorMessage="true" showInputMessage="false" sqref="G13:I32 M13:M32 O13:O32" type="date">
      <formula1>36526</formula1>
      <formula2>0</formula2>
    </dataValidation>
    <dataValidation allowBlank="true" errorStyle="stop" operator="between" showDropDown="false" showErrorMessage="false" showInputMessage="false" sqref="C13:C32" type="list">
      <formula1>Listes!$A$4:$A$7</formula1>
      <formula2>0</formula2>
    </dataValidation>
    <dataValidation allowBlank="true" errorStyle="stop" operator="between" showDropDown="false" showErrorMessage="false" showInputMessage="false" sqref="E13:E32" type="list">
      <formula1>Listes!$B$4:$B$6</formula1>
      <formula2>0</formula2>
    </dataValidation>
    <dataValidation allowBlank="true" errorStyle="stop" operator="between" showDropDown="false" showErrorMessage="false" showInputMessage="false" sqref="F13:F32" type="list">
      <formula1>"Oui,Non"</formula1>
      <formula2>0</formula2>
    </dataValidation>
    <dataValidation allowBlank="true" errorStyle="stop" operator="between" showDropDown="false" showErrorMessage="false" showInputMessage="false" sqref="K13:K32" type="list">
      <formula1>"Oui,Non"</formula1>
      <formula2>0</formula2>
    </dataValidation>
    <dataValidation allowBlank="true" errorStyle="stop" operator="between" showDropDown="false" showErrorMessage="false" showInputMessage="false" sqref="L13:L32" type="list">
      <formula1>Listes!$E$4:$E$6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34"/>
  </cols>
  <sheetData>
    <row r="1" customFormat="false" ht="21.75" hidden="false" customHeight="true" outlineLevel="0" collapsed="false">
      <c r="A1" s="1" t="s">
        <v>292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2" t="s">
        <v>293</v>
      </c>
    </row>
    <row r="3" customFormat="false" ht="15" hidden="false" customHeight="false" outlineLevel="0" collapsed="false">
      <c r="A3" s="10" t="s">
        <v>294</v>
      </c>
      <c r="B3" s="10" t="s">
        <v>130</v>
      </c>
      <c r="C3" s="10" t="s">
        <v>295</v>
      </c>
      <c r="D3" s="10" t="s">
        <v>188</v>
      </c>
      <c r="E3" s="10" t="s">
        <v>296</v>
      </c>
      <c r="F3" s="10" t="s">
        <v>297</v>
      </c>
    </row>
    <row r="4" customFormat="false" ht="15" hidden="false" customHeight="false" outlineLevel="0" collapsed="false">
      <c r="A4" s="18" t="s">
        <v>240</v>
      </c>
      <c r="B4" s="18" t="s">
        <v>54</v>
      </c>
      <c r="C4" s="18" t="s">
        <v>298</v>
      </c>
      <c r="D4" s="18" t="s">
        <v>299</v>
      </c>
      <c r="E4" s="18" t="s">
        <v>277</v>
      </c>
      <c r="F4" s="18" t="s">
        <v>223</v>
      </c>
    </row>
    <row r="5" customFormat="false" ht="15" hidden="false" customHeight="false" outlineLevel="0" collapsed="false">
      <c r="A5" s="18" t="s">
        <v>275</v>
      </c>
      <c r="B5" s="18" t="s">
        <v>43</v>
      </c>
      <c r="C5" s="18" t="s">
        <v>268</v>
      </c>
      <c r="D5" s="18" t="s">
        <v>270</v>
      </c>
      <c r="E5" s="18" t="s">
        <v>279</v>
      </c>
      <c r="F5" s="18" t="s">
        <v>226</v>
      </c>
    </row>
    <row r="6" customFormat="false" ht="15" hidden="false" customHeight="false" outlineLevel="0" collapsed="false">
      <c r="A6" s="18" t="s">
        <v>282</v>
      </c>
      <c r="B6" s="18" t="s">
        <v>241</v>
      </c>
      <c r="C6" s="18" t="s">
        <v>300</v>
      </c>
      <c r="D6" s="18" t="s">
        <v>301</v>
      </c>
      <c r="E6" s="18" t="s">
        <v>290</v>
      </c>
      <c r="F6" s="18" t="s">
        <v>230</v>
      </c>
    </row>
    <row r="7" customFormat="false" ht="15" hidden="false" customHeight="false" outlineLevel="0" collapsed="false">
      <c r="A7" s="18" t="s">
        <v>302</v>
      </c>
      <c r="C7" s="18" t="s">
        <v>303</v>
      </c>
      <c r="D7" s="18" t="s">
        <v>304</v>
      </c>
      <c r="F7" s="18" t="s">
        <v>233</v>
      </c>
    </row>
    <row r="8" customFormat="false" ht="15" hidden="false" customHeight="false" outlineLevel="0" collapsed="false">
      <c r="F8" s="18" t="s">
        <v>305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organisme. Les exemples sont fictifs.&amp;R&amp;8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2026-10-22T10:41:06Z</dcterms:created>
  <dc:creator>K-li-T</dc:creator>
  <dc:description/>
  <dc:language>en-US</dc:language>
  <cp:lastModifiedBy/>
  <dcterms:modified xsi:type="dcterms:W3CDTF">2026-10-22T10:41:06Z</dcterms:modified>
  <cp:revision>0</cp:revision>
  <dc:subject/>
  <dc:title>grille-selection-evaluation-sous-traitants-qualiopi.xlsx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