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ez-moi" sheetId="1" state="visible" r:id="rId3"/>
    <sheet name="Fournisseurs" sheetId="2" state="visible" r:id="rId4"/>
    <sheet name="Paramètres" sheetId="3" state="visible" r:id="rId5"/>
    <sheet name="Exemple fournisseurs" sheetId="4" state="visible" r:id="rId6"/>
    <sheet name="Listes" sheetId="5" state="visible" r:id="rId7"/>
  </sheets>
  <definedNames>
    <definedName function="false" hidden="false" localSheetId="3" name="_xlnm.Print_Titles" vbProcedure="false">'Exemple fournisseurs'!$12:$12</definedName>
    <definedName function="false" hidden="false" localSheetId="1" name="_xlnm.Print_Titles" vbProcedure="false">Fournisseurs!$12:$12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<sst xmlns="http://schemas.openxmlformats.org/spreadsheetml/2006/main" count="170" uniqueCount="128">
  <si>
    <t xml:space="preserve">K-li-T · Modèle ISO 9001:2026 · Paragraphe 8.4</t>
  </si>
  <si>
    <t xml:space="preserve">Évaluation des fournisseurs : grille de notation et suivi</t>
  </si>
  <si>
    <t xml:space="preserve">Ce classeur vous aide à déterminer et à appliquer des critères pour évaluer, sélectionner, surveiller et réévaluer vos prestataires externes (8.4.1), avec une maîtrise proportionnée à leur impact sur la conformité de vos produits (8.4.2). Le tableau rempli est l’information documentée qui sert de preuve de ces activités et des actions décidées.</t>
  </si>
  <si>
    <t xml:space="preserve">Mode d’emploi</t>
  </si>
  <si>
    <t xml:space="preserve">1.  Classer. Dans l’onglet « Fournisseurs », inscrivez chaque fournisseur et choisissez son niveau : critique, important ou courant. Notez surtout les fournisseurs critiques et importants ; pour les achats courants, une approche très simple suffit.</t>
  </si>
  <si>
    <t xml:space="preserve">2.  Régler la grille. Dans l’onglet « Paramètres », vérifiez les cinq critères, leurs poids (total 100) et l’échelle de notation, puis les deux seuils de décision. Adaptez-les à vos produits et à vos clients : la norme n’impose ni critères types, ni poids, ni seuils.</t>
  </si>
  <si>
    <t xml:space="preserve">3.  Noter. Pour chaque fournisseur, saisissez une note de 1 à 4 par critère, à partir de faits : part de lots conformes, part de livraisons à l’heure, délais de réponse. Les cases rouges signalent une note manquante.</t>
  </si>
  <si>
    <t xml:space="preserve">4.  Décider. Le score et la décision proposée se calculent. Choisissez la décision retenue ; si elle diffère de la proposition, ou si le fournisseur est sous surveillance ou à remplacer, écrivez l’action décidée, son responsable et la date de réévaluation.</t>
  </si>
  <si>
    <t xml:space="preserve">5.  Suivre. Réévaluez les fournisseurs critiques au moins une fois par an et à chaque incident ou changement important chez eux (repère de terrain). Présentez la synthèse en revue de direction (9.3.2, point d 7).</t>
  </si>
  <si>
    <t xml:space="preserve">Comment lire le score</t>
  </si>
  <si>
    <t xml:space="preserve">Score = somme (poids × note) ÷ (4 × total des poids). Il va de 25 % (toutes les notes à 1) à 100 % (toutes les notes à 4).</t>
  </si>
  <si>
    <t xml:space="preserve">Seuils proposés : 75 % et plus, approuvé ; de 50 % à moins de 75 %, approuvé sous surveillance avec plan d’action ; moins de 50 %, à remplacer ou à retirer. Ce sont des repères de terrain de K-li-T, à ajuster.</t>
  </si>
  <si>
    <t xml:space="preserve">Ce que la norme demande et ce qu’elle ne demande pas</t>
  </si>
  <si>
    <t xml:space="preserve">Elle demande des critères d’évaluation, de sélection, de surveillance et de réévaluation, fondés sur l’aptitude du prestataire, et des informations documentées sur ces activités et leurs suites (8.4.1).</t>
  </si>
  <si>
    <t xml:space="preserve">Elle ne demande ni que le fournisseur soit certifié, ni une note chiffrée, ni une fréquence de réévaluation. Communiquez aussi vos exigences au fournisseur (8.4.3).</t>
  </si>
  <si>
    <t xml:space="preserve">Code couleur</t>
  </si>
  <si>
    <t xml:space="preserve">Cellule blanche : à remplir.</t>
  </si>
  <si>
    <t xml:space="preserve">Cellule verte : calculée automatiquement, ne pas modifier.</t>
  </si>
  <si>
    <t xml:space="preserve">Cellule crème : libellé ou rappel de la norme.</t>
  </si>
  <si>
    <t xml:space="preserve">Contenu du fichier</t>
  </si>
  <si>
    <t xml:space="preserve">•  Fournisseurs : la grille à remplir (30 lignes), avec compteurs, score et décision proposée calculés.</t>
  </si>
  <si>
    <t xml:space="preserve">•  Paramètres : poids des critères, échelle de notation, seuils de décision et maîtrise proposée par niveau.</t>
  </si>
  <si>
    <t xml:space="preserve">•  Exemple fournisseurs : un fabricant de pièces mécaniques d’une quarantaine de personnes (fictif).</t>
  </si>
  <si>
    <t xml:space="preserve">•  Listes : contenu des menus déroulants.</t>
  </si>
  <si>
    <t xml:space="preserve">Pour aller plus loin</t>
  </si>
  <si>
    <t xml:space="preserve">L’article qui accompagne ce modèle : k-li-t.com/evaluation-fournisseurs-iso-9001/</t>
  </si>
  <si>
    <t xml:space="preserve">Ce modèle s’appuie sur le texte de l’EN ISO 9001:2026 (septembre 2026), reformulé avec nos propres mots. Seul le texte officiel fait foi. Les exemples sont fictifs : ils montrent le niveau de précision utile, ils ne sont pas à recopier.</t>
  </si>
  <si>
    <t xml:space="preserve">Grille d’évaluation des fournisseurs</t>
  </si>
  <si>
    <t xml:space="preserve">Une ligne par fournisseur : classez-le, notez les cinq critères de 1 à 4 à partir de faits, le score et la décision proposée se calculent seuls. Les poids et les seuils se règlent dans l’onglet « Paramètres ».</t>
  </si>
  <si>
    <t xml:space="preserve">Fournisseurs inscrits</t>
  </si>
  <si>
    <t xml:space="preserve">dont critiques</t>
  </si>
  <si>
    <t xml:space="preserve">Approuvés (proposé)</t>
  </si>
  <si>
    <t xml:space="preserve">Sous surveillance (proposé)</t>
  </si>
  <si>
    <t xml:space="preserve">À remplacer (proposé)</t>
  </si>
  <si>
    <t xml:space="preserve">Réévaluations en retard</t>
  </si>
  <si>
    <t xml:space="preserve">Notes incomplètes</t>
  </si>
  <si>
    <t xml:space="preserve">1. Identifier et classer</t>
  </si>
  <si>
    <t xml:space="preserve">2. Noter de 1 à 4 et calculer</t>
  </si>
  <si>
    <t xml:space="preserve">3. Décider et suivre</t>
  </si>
  <si>
    <t xml:space="preserve">N°</t>
  </si>
  <si>
    <t xml:space="preserve">Fournisseur</t>
  </si>
  <si>
    <t xml:space="preserve">Produit ou service fourni</t>
  </si>
  <si>
    <t xml:space="preserve">Niveau</t>
  </si>
  <si>
    <t xml:space="preserve">Dernière évaluation</t>
  </si>
  <si>
    <t xml:space="preserve">Score</t>
  </si>
  <si>
    <t xml:space="preserve">Décision proposée</t>
  </si>
  <si>
    <t xml:space="preserve">Décision retenue</t>
  </si>
  <si>
    <t xml:space="preserve">Action ou suivi décidé</t>
  </si>
  <si>
    <t xml:space="preserve">Responsable</t>
  </si>
  <si>
    <t xml:space="preserve">Prochaine réévaluation</t>
  </si>
  <si>
    <t xml:space="preserve">Réévaluation</t>
  </si>
  <si>
    <t xml:space="preserve">K-li-T · Modèle ISO 9001:2026 · Paragraphe 8.4.1</t>
  </si>
  <si>
    <t xml:space="preserve">Paramètres de la grille</t>
  </si>
  <si>
    <t xml:space="preserve">Valeurs proposées à titre d’exemple. Modifiez les cellules blanches ; le total des poids doit faire 100.</t>
  </si>
  <si>
    <t xml:space="preserve">Critère</t>
  </si>
  <si>
    <t xml:space="preserve">Poids</t>
  </si>
  <si>
    <t xml:space="preserve">Ce qui est évalué</t>
  </si>
  <si>
    <t xml:space="preserve">Note 4</t>
  </si>
  <si>
    <t xml:space="preserve">Note 3</t>
  </si>
  <si>
    <t xml:space="preserve">Note 2</t>
  </si>
  <si>
    <t xml:space="preserve">Note 1</t>
  </si>
  <si>
    <t xml:space="preserve">Qualité</t>
  </si>
  <si>
    <t xml:space="preserve">Conformité des livraisons : part de lots conformes, nombre de non-conformités par lot</t>
  </si>
  <si>
    <t xml:space="preserve">98 % et plus de lots conformes</t>
  </si>
  <si>
    <t xml:space="preserve">De 95 % à moins de 98 %</t>
  </si>
  <si>
    <t xml:space="preserve">De 90 % à moins de 95 %</t>
  </si>
  <si>
    <t xml:space="preserve">Moins de 90 %</t>
  </si>
  <si>
    <t xml:space="preserve">Délais</t>
  </si>
  <si>
    <t xml:space="preserve">Respect des dates et des quantités : part de livraisons à l’heure</t>
  </si>
  <si>
    <t xml:space="preserve">98 % et plus à l’heure</t>
  </si>
  <si>
    <t xml:space="preserve">Réactivité</t>
  </si>
  <si>
    <t xml:space="preserve">Rapidité et qualité des réponses aux demandes et aux réclamations</t>
  </si>
  <si>
    <t xml:space="preserve">Réponse sous 24 heures, complète</t>
  </si>
  <si>
    <t xml:space="preserve">Réponse sous 48 heures</t>
  </si>
  <si>
    <t xml:space="preserve">Réponse tardive ou incomplète</t>
  </si>
  <si>
    <t xml:space="preserve">Réponse absente</t>
  </si>
  <si>
    <t xml:space="preserve">Capacité technique</t>
  </si>
  <si>
    <t xml:space="preserve">Moyens, compétences et maîtrise des procédés utiles à votre produit</t>
  </si>
  <si>
    <t xml:space="preserve">Maîtrise démontrée</t>
  </si>
  <si>
    <t xml:space="preserve">Bonne maîtrise, points mineurs</t>
  </si>
  <si>
    <t xml:space="preserve">Doutes sur certains points</t>
  </si>
  <si>
    <t xml:space="preserve">Doutes importants</t>
  </si>
  <si>
    <t xml:space="preserve">Documentation</t>
  </si>
  <si>
    <t xml:space="preserve">Certificats, rapports de contrôle, déclarations demandées par vos clients</t>
  </si>
  <si>
    <t xml:space="preserve">Toujours complets</t>
  </si>
  <si>
    <t xml:space="preserve">Rarement incomplets</t>
  </si>
  <si>
    <t xml:space="preserve">Souvent incomplets</t>
  </si>
  <si>
    <t xml:space="preserve">Souvent manquants</t>
  </si>
  <si>
    <t xml:space="preserve">Total des poids</t>
  </si>
  <si>
    <t xml:space="preserve">Seuil de décision</t>
  </si>
  <si>
    <t xml:space="preserve">Valeur</t>
  </si>
  <si>
    <t xml:space="preserve">Effet</t>
  </si>
  <si>
    <t xml:space="preserve">Approuvé à partir de</t>
  </si>
  <si>
    <t xml:space="preserve">Score égal ou supérieur : fournisseur approuvé.</t>
  </si>
  <si>
    <t xml:space="preserve">Approuvé sous surveillance à partir de</t>
  </si>
  <si>
    <t xml:space="preserve">Score entre ce seuil et le précédent : approuvé sous surveillance, avec plan d’action. En dessous : à remplacer ou à retirer.</t>
  </si>
  <si>
    <t xml:space="preserve">Maîtrise proposée (repère de terrain)</t>
  </si>
  <si>
    <t xml:space="preserve">Critique</t>
  </si>
  <si>
    <t xml:space="preserve">Évaluation initiale complète (questionnaire, visite ou audit), suivi mensuel, réévaluation annuelle.</t>
  </si>
  <si>
    <t xml:space="preserve">Important</t>
  </si>
  <si>
    <t xml:space="preserve">Évaluation sur dossier, suivi à la réception, réévaluation périodique.</t>
  </si>
  <si>
    <t xml:space="preserve">Courant</t>
  </si>
  <si>
    <t xml:space="preserve">Achat sur catalogue, réclamation en cas de problème ; pas de notation.</t>
  </si>
  <si>
    <t xml:space="preserve">Les poids, les échelles, les seuils et les niveaux sont des repères de terrain de K-li-T ; la norme n’en impose aucun.</t>
  </si>
  <si>
    <t xml:space="preserve">Grille d’évaluation des fournisseurs (exemple fictif)</t>
  </si>
  <si>
    <t xml:space="preserve">Quatre fournisseurs d’un fabricant de pièces mécaniques. Le traitement thermique n’est pas rompu : il passe sous surveillance avec un planning partagé et un point trimestriel.</t>
  </si>
  <si>
    <t xml:space="preserve">Atelier de traitement thermique A</t>
  </si>
  <si>
    <t xml:space="preserve">Trempe et revenu des pièces</t>
  </si>
  <si>
    <t xml:space="preserve">Approuvé sous surveillance</t>
  </si>
  <si>
    <t xml:space="preserve">Planning partagé à quatre semaines ; point trimestriel ; revérifier les délais dans six mois</t>
  </si>
  <si>
    <t xml:space="preserve">Responsable achats</t>
  </si>
  <si>
    <t xml:space="preserve">Aciers de précision B</t>
  </si>
  <si>
    <t xml:space="preserve">Barres d’acier pour décolletage</t>
  </si>
  <si>
    <t xml:space="preserve">Approuvé</t>
  </si>
  <si>
    <t xml:space="preserve">Aucune action ; suivi mensuel des lots refusés</t>
  </si>
  <si>
    <t xml:space="preserve">Emballages C</t>
  </si>
  <si>
    <t xml:space="preserve">Cartons et calages sur mesure</t>
  </si>
  <si>
    <t xml:space="preserve">Consulter un second fournisseur d’ici fin décembre</t>
  </si>
  <si>
    <t xml:space="preserve">Responsable logistique</t>
  </si>
  <si>
    <t xml:space="preserve">Peinture industrielle D</t>
  </si>
  <si>
    <t xml:space="preserve">Peinture poudre sur carters</t>
  </si>
  <si>
    <t xml:space="preserve">À remplacer</t>
  </si>
  <si>
    <t xml:space="preserve">Remplacement après le dernier lot ; consulter deux ateliers</t>
  </si>
  <si>
    <t xml:space="preserve">K-li-T · Listes déroulantes (modifiables)</t>
  </si>
  <si>
    <t xml:space="preserve">Ces listes alimentent les menus déroulants des autres onglets. Vous pouvez en modifier le contenu.</t>
  </si>
  <si>
    <t xml:space="preserve">Décision</t>
  </si>
  <si>
    <t xml:space="preserve">Retiré</t>
  </si>
  <si>
    <t xml:space="preserve">Évaluation en cours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</si>
</sst>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dd/mm/yyyy"/>
    <numFmt numFmtId="167" formatCode="0.0%"/>
    <numFmt numFmtId="168" formatCode="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b val="true"/>
      <sz val="15"/>
      <color rgb="FF1A1816"/>
      <name val="Arial"/>
      <family val="0"/>
      <charset val="1"/>
    </font>
    <font>
      <sz val="10"/>
      <color rgb="FF1A1816"/>
      <name val="Arial"/>
      <family val="0"/>
      <charset val="1"/>
    </font>
    <font>
      <b val="true"/>
      <sz val="11"/>
      <color rgb="FFB83E24"/>
      <name val="Arial"/>
      <family val="0"/>
      <charset val="1"/>
    </font>
    <font>
      <i val="true"/>
      <sz val="9"/>
      <color rgb="FF5F5850"/>
      <name val="Arial"/>
      <family val="0"/>
      <charset val="1"/>
    </font>
    <font>
      <i val="true"/>
      <sz val="10"/>
      <color rgb="FF5F5850"/>
      <name val="Arial"/>
      <family val="0"/>
      <charset val="1"/>
    </font>
    <font>
      <b val="true"/>
      <sz val="10"/>
      <color rgb="FF1A1816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5F585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E8593C"/>
        <bgColor rgb="FFB83E24"/>
      </patternFill>
    </fill>
    <fill>
      <patternFill patternType="solid">
        <fgColor rgb="FFFFFFFF"/>
        <bgColor rgb="FFFBFAF7"/>
      </patternFill>
    </fill>
    <fill>
      <patternFill patternType="solid">
        <fgColor rgb="FFDCF1E9"/>
        <bgColor rgb="FFE6E0D6"/>
      </patternFill>
    </fill>
    <fill>
      <patternFill patternType="solid">
        <fgColor rgb="FFFBFAF7"/>
        <bgColor rgb="FFFFFFFF"/>
      </patternFill>
    </fill>
    <fill>
      <patternFill patternType="solid">
        <fgColor rgb="FF1A1816"/>
        <bgColor rgb="FF000000"/>
      </patternFill>
    </fill>
    <fill>
      <patternFill patternType="solid">
        <fgColor rgb="FF5F5850"/>
        <bgColor rgb="FF333333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8593C"/>
      </bottom>
      <diagonal/>
    </border>
    <border diagonalUp="false" diagonalDown="false">
      <left style="thin">
        <color rgb="FFE6E0D6"/>
      </left>
      <right style="thin">
        <color rgb="FFE6E0D6"/>
      </right>
      <top style="thin">
        <color rgb="FFE6E0D6"/>
      </top>
      <bottom style="thin">
        <color rgb="FFE6E0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0" fillId="4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1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6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6" fillId="4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4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4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8" fontId="6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5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5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color rgb="FF1A1816"/>
      </font>
      <fill>
        <patternFill>
          <bgColor rgb="FFDCF1E9"/>
        </patternFill>
      </fill>
    </dxf>
    <dxf>
      <font>
        <name val="Arial"/>
        <charset val="1"/>
        <family val="0"/>
        <color rgb="FF1A1816"/>
      </font>
      <fill>
        <patternFill>
          <bgColor rgb="FFFDEFC8"/>
        </patternFill>
      </fill>
    </dxf>
    <dxf>
      <font>
        <name val="Arial"/>
        <charset val="1"/>
        <family val="0"/>
        <b val="1"/>
        <color rgb="FFB83E24"/>
      </font>
      <fill>
        <patternFill>
          <bgColor rgb="FFFBE6DF"/>
        </patternFill>
      </fill>
    </dxf>
    <dxf>
      <font>
        <name val="Arial"/>
        <charset val="1"/>
        <family val="0"/>
        <color rgb="FF1A1816"/>
      </font>
      <fill>
        <patternFill>
          <bgColor rgb="FFFBE6D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FC8"/>
      <rgbColor rgb="FFDCF1E9"/>
      <rgbColor rgb="FF660066"/>
      <rgbColor rgb="FFFF8080"/>
      <rgbColor rgb="FF0066CC"/>
      <rgbColor rgb="FFE6E0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BFAF7"/>
      <rgbColor rgb="FFCCFFCC"/>
      <rgbColor rgb="FFFBE6DF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8593C"/>
      <rgbColor rgb="FF5F5850"/>
      <rgbColor rgb="FF969696"/>
      <rgbColor rgb="FF003366"/>
      <rgbColor rgb="FF1D9E75"/>
      <rgbColor rgb="FF003300"/>
      <rgbColor rgb="FF1A1816"/>
      <rgbColor rgb="FFB83E24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1816"/>
    <pageSetUpPr fitToPage="true"/>
  </sheetPr>
  <dimension ref="A1:B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2"/>
  </cols>
  <sheetData>
    <row r="1" customFormat="false" ht="21.75" hidden="false" customHeight="true" outlineLevel="0" collapsed="false">
      <c r="A1" s="1" t="s">
        <v>0</v>
      </c>
      <c r="B1" s="2"/>
    </row>
    <row r="3" customFormat="false" ht="25.5" hidden="false" customHeight="true" outlineLevel="0" collapsed="false">
      <c r="A3" s="3" t="s">
        <v>1</v>
      </c>
    </row>
    <row r="5" customFormat="false" ht="43.5" hidden="false" customHeight="true" outlineLevel="0" collapsed="false">
      <c r="B5" s="4" t="s">
        <v>2</v>
      </c>
    </row>
    <row r="7" customFormat="false" ht="19.5" hidden="false" customHeight="true" outlineLevel="0" collapsed="false">
      <c r="B7" s="5" t="s">
        <v>3</v>
      </c>
    </row>
    <row r="8" customFormat="false" ht="30" hidden="false" customHeight="true" outlineLevel="0" collapsed="false">
      <c r="B8" s="4" t="s">
        <v>4</v>
      </c>
    </row>
    <row r="9" customFormat="false" ht="43.5" hidden="false" customHeight="true" outlineLevel="0" collapsed="false">
      <c r="B9" s="4" t="s">
        <v>5</v>
      </c>
    </row>
    <row r="10" customFormat="false" ht="30" hidden="false" customHeight="true" outlineLevel="0" collapsed="false">
      <c r="B10" s="4" t="s">
        <v>6</v>
      </c>
    </row>
    <row r="11" customFormat="false" ht="43.5" hidden="false" customHeight="true" outlineLevel="0" collapsed="false">
      <c r="B11" s="4" t="s">
        <v>7</v>
      </c>
    </row>
    <row r="12" customFormat="false" ht="30" hidden="false" customHeight="true" outlineLevel="0" collapsed="false">
      <c r="B12" s="4" t="s">
        <v>8</v>
      </c>
    </row>
    <row r="14" customFormat="false" ht="19.5" hidden="false" customHeight="true" outlineLevel="0" collapsed="false">
      <c r="B14" s="5" t="s">
        <v>9</v>
      </c>
    </row>
    <row r="15" customFormat="false" ht="16.5" hidden="false" customHeight="true" outlineLevel="0" collapsed="false">
      <c r="B15" s="4" t="s">
        <v>10</v>
      </c>
    </row>
    <row r="16" customFormat="false" ht="30" hidden="false" customHeight="true" outlineLevel="0" collapsed="false">
      <c r="B16" s="4" t="s">
        <v>11</v>
      </c>
    </row>
    <row r="18" customFormat="false" ht="19.5" hidden="false" customHeight="true" outlineLevel="0" collapsed="false">
      <c r="B18" s="5" t="s">
        <v>12</v>
      </c>
    </row>
    <row r="19" customFormat="false" ht="30" hidden="false" customHeight="true" outlineLevel="0" collapsed="false">
      <c r="B19" s="4" t="s">
        <v>13</v>
      </c>
    </row>
    <row r="20" customFormat="false" ht="30" hidden="false" customHeight="true" outlineLevel="0" collapsed="false">
      <c r="B20" s="4" t="s">
        <v>14</v>
      </c>
    </row>
    <row r="22" customFormat="false" ht="19.5" hidden="false" customHeight="true" outlineLevel="0" collapsed="false">
      <c r="B22" s="5" t="s">
        <v>15</v>
      </c>
    </row>
    <row r="23" customFormat="false" ht="18" hidden="false" customHeight="true" outlineLevel="0" collapsed="false">
      <c r="B23" s="6" t="s">
        <v>16</v>
      </c>
    </row>
    <row r="24" customFormat="false" ht="18" hidden="false" customHeight="true" outlineLevel="0" collapsed="false">
      <c r="B24" s="7" t="s">
        <v>17</v>
      </c>
    </row>
    <row r="25" customFormat="false" ht="18" hidden="false" customHeight="true" outlineLevel="0" collapsed="false">
      <c r="B25" s="8" t="s">
        <v>18</v>
      </c>
    </row>
    <row r="27" customFormat="false" ht="19.5" hidden="false" customHeight="true" outlineLevel="0" collapsed="false">
      <c r="B27" s="5" t="s">
        <v>19</v>
      </c>
    </row>
    <row r="28" customFormat="false" ht="16.5" hidden="false" customHeight="true" outlineLevel="0" collapsed="false">
      <c r="B28" s="4" t="s">
        <v>20</v>
      </c>
    </row>
    <row r="29" customFormat="false" ht="16.5" hidden="false" customHeight="true" outlineLevel="0" collapsed="false">
      <c r="B29" s="4" t="s">
        <v>21</v>
      </c>
    </row>
    <row r="30" customFormat="false" ht="16.5" hidden="false" customHeight="true" outlineLevel="0" collapsed="false">
      <c r="B30" s="4" t="s">
        <v>22</v>
      </c>
    </row>
    <row r="31" customFormat="false" ht="16.5" hidden="false" customHeight="true" outlineLevel="0" collapsed="false">
      <c r="B31" s="4" t="s">
        <v>23</v>
      </c>
    </row>
    <row r="33" customFormat="false" ht="19.5" hidden="false" customHeight="true" outlineLevel="0" collapsed="false">
      <c r="B33" s="5" t="s">
        <v>24</v>
      </c>
    </row>
    <row r="34" customFormat="false" ht="16.5" hidden="false" customHeight="true" outlineLevel="0" collapsed="false">
      <c r="B34" s="4" t="s">
        <v>25</v>
      </c>
    </row>
    <row r="36" customFormat="false" ht="30" hidden="false" customHeight="true" outlineLevel="0" collapsed="false">
      <c r="B36" s="9" t="s">
        <v>26</v>
      </c>
    </row>
  </sheetData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593C"/>
    <pageSetUpPr fitToPage="true"/>
  </sheetPr>
  <dimension ref="A1:Q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2" topLeftCell="C13" activePane="bottomRight" state="frozen"/>
      <selection pane="topLeft" activeCell="A1" activeCellId="0" sqref="A1"/>
      <selection pane="topRight" activeCell="C1" activeCellId="0" sqref="C1"/>
      <selection pane="bottomLeft" activeCell="A13" activeCellId="0" sqref="A1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6"/>
    <col collapsed="false" customWidth="true" hidden="false" outlineLevel="0" max="3" min="3" style="0" width="28"/>
    <col collapsed="false" customWidth="true" hidden="false" outlineLevel="0" max="4" min="4" style="0" width="11"/>
    <col collapsed="false" customWidth="true" hidden="false" outlineLevel="0" max="5" min="5" style="0" width="12"/>
    <col collapsed="false" customWidth="true" hidden="false" outlineLevel="0" max="9" min="6" style="0" width="11"/>
    <col collapsed="false" customWidth="true" hidden="false" outlineLevel="0" max="10" min="10" style="0" width="13"/>
    <col collapsed="false" customWidth="true" hidden="false" outlineLevel="0" max="11" min="11" style="0" width="9"/>
    <col collapsed="false" customWidth="true" hidden="false" outlineLevel="0" max="13" min="12" style="0" width="18"/>
    <col collapsed="false" customWidth="true" hidden="false" outlineLevel="0" max="14" min="14" style="0" width="32"/>
    <col collapsed="false" customWidth="true" hidden="false" outlineLevel="0" max="15" min="15" style="0" width="16"/>
    <col collapsed="false" customWidth="true" hidden="false" outlineLevel="0" max="17" min="16" style="0" width="13"/>
  </cols>
  <sheetData>
    <row r="1" customFormat="false" ht="21.75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Format="false" ht="25.5" hidden="false" customHeight="true" outlineLevel="0" collapsed="false">
      <c r="A2" s="3" t="s">
        <v>27</v>
      </c>
    </row>
    <row r="3" customFormat="false" ht="15" hidden="false" customHeight="false" outlineLevel="0" collapsed="false">
      <c r="A3" s="10" t="s">
        <v>28</v>
      </c>
    </row>
    <row r="4" customFormat="false" ht="18" hidden="false" customHeight="true" outlineLevel="0" collapsed="false">
      <c r="B4" s="11" t="s">
        <v>29</v>
      </c>
      <c r="C4" s="12" t="n">
        <f aca="false">COUNTA(B13:B42)</f>
        <v>0</v>
      </c>
    </row>
    <row r="5" customFormat="false" ht="18" hidden="false" customHeight="true" outlineLevel="0" collapsed="false">
      <c r="B5" s="11" t="s">
        <v>30</v>
      </c>
      <c r="C5" s="12" t="n">
        <f aca="false">COUNTIF(D13:D42,"Critique")</f>
        <v>0</v>
      </c>
    </row>
    <row r="6" customFormat="false" ht="18" hidden="false" customHeight="true" outlineLevel="0" collapsed="false">
      <c r="B6" s="11" t="s">
        <v>31</v>
      </c>
      <c r="C6" s="12" t="n">
        <f aca="false">COUNTIF(L13:L42,"Approuvé")</f>
        <v>0</v>
      </c>
    </row>
    <row r="7" customFormat="false" ht="18" hidden="false" customHeight="true" outlineLevel="0" collapsed="false">
      <c r="B7" s="11" t="s">
        <v>32</v>
      </c>
      <c r="C7" s="12" t="n">
        <f aca="false">COUNTIF(L13:L42,"Approuvé sous surveillance")</f>
        <v>0</v>
      </c>
    </row>
    <row r="8" customFormat="false" ht="18" hidden="false" customHeight="true" outlineLevel="0" collapsed="false">
      <c r="B8" s="11" t="s">
        <v>33</v>
      </c>
      <c r="C8" s="12" t="n">
        <f aca="false">COUNTIF(L13:L42,"À remplacer")</f>
        <v>0</v>
      </c>
    </row>
    <row r="9" customFormat="false" ht="18" hidden="false" customHeight="true" outlineLevel="0" collapsed="false">
      <c r="B9" s="11" t="s">
        <v>34</v>
      </c>
      <c r="C9" s="12" t="n">
        <f aca="false">COUNTIF(Q13:Q42,"En retard")</f>
        <v>0</v>
      </c>
    </row>
    <row r="10" customFormat="false" ht="18" hidden="false" customHeight="true" outlineLevel="0" collapsed="false">
      <c r="B10" s="11" t="s">
        <v>35</v>
      </c>
      <c r="C10" s="12" t="n">
        <f aca="false">SUMPRODUCT((B13:B42&lt;&gt;"")*(((F13:F42="")+(G13:G42="")+(H13:H42="")+(I13:I42="")+(J13:J42=""))&gt;0))</f>
        <v>0</v>
      </c>
    </row>
    <row r="11" customFormat="false" ht="19.5" hidden="false" customHeight="true" outlineLevel="0" collapsed="false">
      <c r="A11" s="13" t="s">
        <v>36</v>
      </c>
      <c r="B11" s="13"/>
      <c r="C11" s="13"/>
      <c r="D11" s="13"/>
      <c r="E11" s="13"/>
      <c r="F11" s="14" t="s">
        <v>37</v>
      </c>
      <c r="G11" s="14"/>
      <c r="H11" s="14"/>
      <c r="I11" s="14"/>
      <c r="J11" s="14"/>
      <c r="K11" s="14"/>
      <c r="L11" s="14"/>
      <c r="M11" s="13" t="s">
        <v>38</v>
      </c>
      <c r="N11" s="13"/>
      <c r="O11" s="13"/>
      <c r="P11" s="13"/>
      <c r="Q11" s="13"/>
    </row>
    <row r="12" customFormat="false" ht="43.5" hidden="false" customHeight="true" outlineLevel="0" collapsed="false">
      <c r="A12" s="15" t="s">
        <v>39</v>
      </c>
      <c r="B12" s="15" t="s">
        <v>40</v>
      </c>
      <c r="C12" s="15" t="s">
        <v>41</v>
      </c>
      <c r="D12" s="15" t="s">
        <v>42</v>
      </c>
      <c r="E12" s="15" t="s">
        <v>43</v>
      </c>
      <c r="F12" s="15" t="str">
        <f aca="false">"Qualité"&amp;CHAR(10)&amp;"poids "&amp;Paramètres!$B$5</f>
        <v>Qualité
poids 35</v>
      </c>
      <c r="G12" s="15" t="str">
        <f aca="false">"Délais"&amp;CHAR(10)&amp;"poids "&amp;Paramètres!$B$6</f>
        <v>Délais
poids 25</v>
      </c>
      <c r="H12" s="15" t="str">
        <f aca="false">"Réactivité"&amp;CHAR(10)&amp;"poids "&amp;Paramètres!$B$7</f>
        <v>Réactivité
poids 15</v>
      </c>
      <c r="I12" s="15" t="str">
        <f aca="false">"Capacité technique"&amp;CHAR(10)&amp;"poids "&amp;Paramètres!$B$8</f>
        <v>Capacité technique
poids 15</v>
      </c>
      <c r="J12" s="15" t="str">
        <f aca="false">"Documentation"&amp;CHAR(10)&amp;"poids "&amp;Paramètres!$B$9</f>
        <v>Documentation
poids 10</v>
      </c>
      <c r="K12" s="15" t="s">
        <v>44</v>
      </c>
      <c r="L12" s="15" t="s">
        <v>45</v>
      </c>
      <c r="M12" s="15" t="s">
        <v>46</v>
      </c>
      <c r="N12" s="15" t="s">
        <v>47</v>
      </c>
      <c r="O12" s="15" t="s">
        <v>48</v>
      </c>
      <c r="P12" s="15" t="s">
        <v>49</v>
      </c>
      <c r="Q12" s="15" t="s">
        <v>50</v>
      </c>
    </row>
    <row r="13" customFormat="false" ht="30" hidden="false" customHeight="true" outlineLevel="0" collapsed="false">
      <c r="A13" s="16" t="n">
        <v>1</v>
      </c>
      <c r="B13" s="17"/>
      <c r="C13" s="17"/>
      <c r="D13" s="18"/>
      <c r="E13" s="19"/>
      <c r="F13" s="18"/>
      <c r="G13" s="18"/>
      <c r="H13" s="18"/>
      <c r="I13" s="18"/>
      <c r="J13" s="18"/>
      <c r="K13" s="20" t="str">
        <f aca="false">IF(COUNT(F13:J13)&lt;5,"",(F13*Paramètres!$B$5+G13*Paramètres!$B$6+H13*Paramètres!$B$7+I13*Paramètres!$B$8+J13*Paramètres!$B$9)/(4*Paramètres!$B$10))</f>
        <v/>
      </c>
      <c r="L13" s="21" t="str">
        <f aca="false">IF(K13="","",IF(K13&gt;=Paramètres!$B$14,"Approuvé",IF(K13&gt;=Paramètres!$B$15,"Approuvé sous surveillance","À remplacer")))</f>
        <v/>
      </c>
      <c r="M13" s="18"/>
      <c r="N13" s="17"/>
      <c r="O13" s="17"/>
      <c r="P13" s="19"/>
      <c r="Q13" s="21" t="str">
        <f aca="true">IF(AND(P13&lt;&gt;"",P13&lt;TODAY()),"En retard","")</f>
        <v/>
      </c>
    </row>
    <row r="14" customFormat="false" ht="30" hidden="false" customHeight="true" outlineLevel="0" collapsed="false">
      <c r="A14" s="16" t="n">
        <v>2</v>
      </c>
      <c r="B14" s="17"/>
      <c r="C14" s="17"/>
      <c r="D14" s="18"/>
      <c r="E14" s="19"/>
      <c r="F14" s="18"/>
      <c r="G14" s="18"/>
      <c r="H14" s="18"/>
      <c r="I14" s="18"/>
      <c r="J14" s="18"/>
      <c r="K14" s="20" t="str">
        <f aca="false">IF(COUNT(F14:J14)&lt;5,"",(F14*Paramètres!$B$5+G14*Paramètres!$B$6+H14*Paramètres!$B$7+I14*Paramètres!$B$8+J14*Paramètres!$B$9)/(4*Paramètres!$B$10))</f>
        <v/>
      </c>
      <c r="L14" s="21" t="str">
        <f aca="false">IF(K14="","",IF(K14&gt;=Paramètres!$B$14,"Approuvé",IF(K14&gt;=Paramètres!$B$15,"Approuvé sous surveillance","À remplacer")))</f>
        <v/>
      </c>
      <c r="M14" s="18"/>
      <c r="N14" s="17"/>
      <c r="O14" s="17"/>
      <c r="P14" s="19"/>
      <c r="Q14" s="21" t="str">
        <f aca="true">IF(AND(P14&lt;&gt;"",P14&lt;TODAY()),"En retard","")</f>
        <v/>
      </c>
    </row>
    <row r="15" customFormat="false" ht="30" hidden="false" customHeight="true" outlineLevel="0" collapsed="false">
      <c r="A15" s="16" t="n">
        <v>3</v>
      </c>
      <c r="B15" s="17"/>
      <c r="C15" s="17"/>
      <c r="D15" s="18"/>
      <c r="E15" s="19"/>
      <c r="F15" s="18"/>
      <c r="G15" s="18"/>
      <c r="H15" s="18"/>
      <c r="I15" s="18"/>
      <c r="J15" s="18"/>
      <c r="K15" s="20" t="str">
        <f aca="false">IF(COUNT(F15:J15)&lt;5,"",(F15*Paramètres!$B$5+G15*Paramètres!$B$6+H15*Paramètres!$B$7+I15*Paramètres!$B$8+J15*Paramètres!$B$9)/(4*Paramètres!$B$10))</f>
        <v/>
      </c>
      <c r="L15" s="21" t="str">
        <f aca="false">IF(K15="","",IF(K15&gt;=Paramètres!$B$14,"Approuvé",IF(K15&gt;=Paramètres!$B$15,"Approuvé sous surveillance","À remplacer")))</f>
        <v/>
      </c>
      <c r="M15" s="18"/>
      <c r="N15" s="17"/>
      <c r="O15" s="17"/>
      <c r="P15" s="19"/>
      <c r="Q15" s="21" t="str">
        <f aca="true">IF(AND(P15&lt;&gt;"",P15&lt;TODAY()),"En retard","")</f>
        <v/>
      </c>
    </row>
    <row r="16" customFormat="false" ht="30" hidden="false" customHeight="true" outlineLevel="0" collapsed="false">
      <c r="A16" s="16" t="n">
        <v>4</v>
      </c>
      <c r="B16" s="17"/>
      <c r="C16" s="17"/>
      <c r="D16" s="18"/>
      <c r="E16" s="19"/>
      <c r="F16" s="18"/>
      <c r="G16" s="18"/>
      <c r="H16" s="18"/>
      <c r="I16" s="18"/>
      <c r="J16" s="18"/>
      <c r="K16" s="20" t="str">
        <f aca="false">IF(COUNT(F16:J16)&lt;5,"",(F16*Paramètres!$B$5+G16*Paramètres!$B$6+H16*Paramètres!$B$7+I16*Paramètres!$B$8+J16*Paramètres!$B$9)/(4*Paramètres!$B$10))</f>
        <v/>
      </c>
      <c r="L16" s="21" t="str">
        <f aca="false">IF(K16="","",IF(K16&gt;=Paramètres!$B$14,"Approuvé",IF(K16&gt;=Paramètres!$B$15,"Approuvé sous surveillance","À remplacer")))</f>
        <v/>
      </c>
      <c r="M16" s="18"/>
      <c r="N16" s="17"/>
      <c r="O16" s="17"/>
      <c r="P16" s="19"/>
      <c r="Q16" s="21" t="str">
        <f aca="true">IF(AND(P16&lt;&gt;"",P16&lt;TODAY()),"En retard","")</f>
        <v/>
      </c>
    </row>
    <row r="17" customFormat="false" ht="30" hidden="false" customHeight="true" outlineLevel="0" collapsed="false">
      <c r="A17" s="16" t="n">
        <v>5</v>
      </c>
      <c r="B17" s="17"/>
      <c r="C17" s="17"/>
      <c r="D17" s="18"/>
      <c r="E17" s="19"/>
      <c r="F17" s="18"/>
      <c r="G17" s="18"/>
      <c r="H17" s="18"/>
      <c r="I17" s="18"/>
      <c r="J17" s="18"/>
      <c r="K17" s="20" t="str">
        <f aca="false">IF(COUNT(F17:J17)&lt;5,"",(F17*Paramètres!$B$5+G17*Paramètres!$B$6+H17*Paramètres!$B$7+I17*Paramètres!$B$8+J17*Paramètres!$B$9)/(4*Paramètres!$B$10))</f>
        <v/>
      </c>
      <c r="L17" s="21" t="str">
        <f aca="false">IF(K17="","",IF(K17&gt;=Paramètres!$B$14,"Approuvé",IF(K17&gt;=Paramètres!$B$15,"Approuvé sous surveillance","À remplacer")))</f>
        <v/>
      </c>
      <c r="M17" s="18"/>
      <c r="N17" s="17"/>
      <c r="O17" s="17"/>
      <c r="P17" s="19"/>
      <c r="Q17" s="21" t="str">
        <f aca="true">IF(AND(P17&lt;&gt;"",P17&lt;TODAY()),"En retard","")</f>
        <v/>
      </c>
    </row>
    <row r="18" customFormat="false" ht="30" hidden="false" customHeight="true" outlineLevel="0" collapsed="false">
      <c r="A18" s="16" t="n">
        <v>6</v>
      </c>
      <c r="B18" s="17"/>
      <c r="C18" s="17"/>
      <c r="D18" s="18"/>
      <c r="E18" s="19"/>
      <c r="F18" s="18"/>
      <c r="G18" s="18"/>
      <c r="H18" s="18"/>
      <c r="I18" s="18"/>
      <c r="J18" s="18"/>
      <c r="K18" s="20" t="str">
        <f aca="false">IF(COUNT(F18:J18)&lt;5,"",(F18*Paramètres!$B$5+G18*Paramètres!$B$6+H18*Paramètres!$B$7+I18*Paramètres!$B$8+J18*Paramètres!$B$9)/(4*Paramètres!$B$10))</f>
        <v/>
      </c>
      <c r="L18" s="21" t="str">
        <f aca="false">IF(K18="","",IF(K18&gt;=Paramètres!$B$14,"Approuvé",IF(K18&gt;=Paramètres!$B$15,"Approuvé sous surveillance","À remplacer")))</f>
        <v/>
      </c>
      <c r="M18" s="18"/>
      <c r="N18" s="17"/>
      <c r="O18" s="17"/>
      <c r="P18" s="19"/>
      <c r="Q18" s="21" t="str">
        <f aca="true">IF(AND(P18&lt;&gt;"",P18&lt;TODAY()),"En retard","")</f>
        <v/>
      </c>
    </row>
    <row r="19" customFormat="false" ht="30" hidden="false" customHeight="true" outlineLevel="0" collapsed="false">
      <c r="A19" s="16" t="n">
        <v>7</v>
      </c>
      <c r="B19" s="17"/>
      <c r="C19" s="17"/>
      <c r="D19" s="18"/>
      <c r="E19" s="19"/>
      <c r="F19" s="18"/>
      <c r="G19" s="18"/>
      <c r="H19" s="18"/>
      <c r="I19" s="18"/>
      <c r="J19" s="18"/>
      <c r="K19" s="20" t="str">
        <f aca="false">IF(COUNT(F19:J19)&lt;5,"",(F19*Paramètres!$B$5+G19*Paramètres!$B$6+H19*Paramètres!$B$7+I19*Paramètres!$B$8+J19*Paramètres!$B$9)/(4*Paramètres!$B$10))</f>
        <v/>
      </c>
      <c r="L19" s="21" t="str">
        <f aca="false">IF(K19="","",IF(K19&gt;=Paramètres!$B$14,"Approuvé",IF(K19&gt;=Paramètres!$B$15,"Approuvé sous surveillance","À remplacer")))</f>
        <v/>
      </c>
      <c r="M19" s="18"/>
      <c r="N19" s="17"/>
      <c r="O19" s="17"/>
      <c r="P19" s="19"/>
      <c r="Q19" s="21" t="str">
        <f aca="true">IF(AND(P19&lt;&gt;"",P19&lt;TODAY()),"En retard","")</f>
        <v/>
      </c>
    </row>
    <row r="20" customFormat="false" ht="30" hidden="false" customHeight="true" outlineLevel="0" collapsed="false">
      <c r="A20" s="16" t="n">
        <v>8</v>
      </c>
      <c r="B20" s="17"/>
      <c r="C20" s="17"/>
      <c r="D20" s="18"/>
      <c r="E20" s="19"/>
      <c r="F20" s="18"/>
      <c r="G20" s="18"/>
      <c r="H20" s="18"/>
      <c r="I20" s="18"/>
      <c r="J20" s="18"/>
      <c r="K20" s="20" t="str">
        <f aca="false">IF(COUNT(F20:J20)&lt;5,"",(F20*Paramètres!$B$5+G20*Paramètres!$B$6+H20*Paramètres!$B$7+I20*Paramètres!$B$8+J20*Paramètres!$B$9)/(4*Paramètres!$B$10))</f>
        <v/>
      </c>
      <c r="L20" s="21" t="str">
        <f aca="false">IF(K20="","",IF(K20&gt;=Paramètres!$B$14,"Approuvé",IF(K20&gt;=Paramètres!$B$15,"Approuvé sous surveillance","À remplacer")))</f>
        <v/>
      </c>
      <c r="M20" s="18"/>
      <c r="N20" s="17"/>
      <c r="O20" s="17"/>
      <c r="P20" s="19"/>
      <c r="Q20" s="21" t="str">
        <f aca="true">IF(AND(P20&lt;&gt;"",P20&lt;TODAY()),"En retard","")</f>
        <v/>
      </c>
    </row>
    <row r="21" customFormat="false" ht="30" hidden="false" customHeight="true" outlineLevel="0" collapsed="false">
      <c r="A21" s="16" t="n">
        <v>9</v>
      </c>
      <c r="B21" s="17"/>
      <c r="C21" s="17"/>
      <c r="D21" s="18"/>
      <c r="E21" s="19"/>
      <c r="F21" s="18"/>
      <c r="G21" s="18"/>
      <c r="H21" s="18"/>
      <c r="I21" s="18"/>
      <c r="J21" s="18"/>
      <c r="K21" s="20" t="str">
        <f aca="false">IF(COUNT(F21:J21)&lt;5,"",(F21*Paramètres!$B$5+G21*Paramètres!$B$6+H21*Paramètres!$B$7+I21*Paramètres!$B$8+J21*Paramètres!$B$9)/(4*Paramètres!$B$10))</f>
        <v/>
      </c>
      <c r="L21" s="21" t="str">
        <f aca="false">IF(K21="","",IF(K21&gt;=Paramètres!$B$14,"Approuvé",IF(K21&gt;=Paramètres!$B$15,"Approuvé sous surveillance","À remplacer")))</f>
        <v/>
      </c>
      <c r="M21" s="18"/>
      <c r="N21" s="17"/>
      <c r="O21" s="17"/>
      <c r="P21" s="19"/>
      <c r="Q21" s="21" t="str">
        <f aca="true">IF(AND(P21&lt;&gt;"",P21&lt;TODAY()),"En retard","")</f>
        <v/>
      </c>
    </row>
    <row r="22" customFormat="false" ht="30" hidden="false" customHeight="true" outlineLevel="0" collapsed="false">
      <c r="A22" s="16" t="n">
        <v>10</v>
      </c>
      <c r="B22" s="17"/>
      <c r="C22" s="17"/>
      <c r="D22" s="18"/>
      <c r="E22" s="19"/>
      <c r="F22" s="18"/>
      <c r="G22" s="18"/>
      <c r="H22" s="18"/>
      <c r="I22" s="18"/>
      <c r="J22" s="18"/>
      <c r="K22" s="20" t="str">
        <f aca="false">IF(COUNT(F22:J22)&lt;5,"",(F22*Paramètres!$B$5+G22*Paramètres!$B$6+H22*Paramètres!$B$7+I22*Paramètres!$B$8+J22*Paramètres!$B$9)/(4*Paramètres!$B$10))</f>
        <v/>
      </c>
      <c r="L22" s="21" t="str">
        <f aca="false">IF(K22="","",IF(K22&gt;=Paramètres!$B$14,"Approuvé",IF(K22&gt;=Paramètres!$B$15,"Approuvé sous surveillance","À remplacer")))</f>
        <v/>
      </c>
      <c r="M22" s="18"/>
      <c r="N22" s="17"/>
      <c r="O22" s="17"/>
      <c r="P22" s="19"/>
      <c r="Q22" s="21" t="str">
        <f aca="true">IF(AND(P22&lt;&gt;"",P22&lt;TODAY()),"En retard","")</f>
        <v/>
      </c>
    </row>
    <row r="23" customFormat="false" ht="30" hidden="false" customHeight="true" outlineLevel="0" collapsed="false">
      <c r="A23" s="16" t="n">
        <v>11</v>
      </c>
      <c r="B23" s="17"/>
      <c r="C23" s="17"/>
      <c r="D23" s="18"/>
      <c r="E23" s="19"/>
      <c r="F23" s="18"/>
      <c r="G23" s="18"/>
      <c r="H23" s="18"/>
      <c r="I23" s="18"/>
      <c r="J23" s="18"/>
      <c r="K23" s="20" t="str">
        <f aca="false">IF(COUNT(F23:J23)&lt;5,"",(F23*Paramètres!$B$5+G23*Paramètres!$B$6+H23*Paramètres!$B$7+I23*Paramètres!$B$8+J23*Paramètres!$B$9)/(4*Paramètres!$B$10))</f>
        <v/>
      </c>
      <c r="L23" s="21" t="str">
        <f aca="false">IF(K23="","",IF(K23&gt;=Paramètres!$B$14,"Approuvé",IF(K23&gt;=Paramètres!$B$15,"Approuvé sous surveillance","À remplacer")))</f>
        <v/>
      </c>
      <c r="M23" s="18"/>
      <c r="N23" s="17"/>
      <c r="O23" s="17"/>
      <c r="P23" s="19"/>
      <c r="Q23" s="21" t="str">
        <f aca="true">IF(AND(P23&lt;&gt;"",P23&lt;TODAY()),"En retard","")</f>
        <v/>
      </c>
    </row>
    <row r="24" customFormat="false" ht="30" hidden="false" customHeight="true" outlineLevel="0" collapsed="false">
      <c r="A24" s="16" t="n">
        <v>12</v>
      </c>
      <c r="B24" s="17"/>
      <c r="C24" s="17"/>
      <c r="D24" s="18"/>
      <c r="E24" s="19"/>
      <c r="F24" s="18"/>
      <c r="G24" s="18"/>
      <c r="H24" s="18"/>
      <c r="I24" s="18"/>
      <c r="J24" s="18"/>
      <c r="K24" s="20" t="str">
        <f aca="false">IF(COUNT(F24:J24)&lt;5,"",(F24*Paramètres!$B$5+G24*Paramètres!$B$6+H24*Paramètres!$B$7+I24*Paramètres!$B$8+J24*Paramètres!$B$9)/(4*Paramètres!$B$10))</f>
        <v/>
      </c>
      <c r="L24" s="21" t="str">
        <f aca="false">IF(K24="","",IF(K24&gt;=Paramètres!$B$14,"Approuvé",IF(K24&gt;=Paramètres!$B$15,"Approuvé sous surveillance","À remplacer")))</f>
        <v/>
      </c>
      <c r="M24" s="18"/>
      <c r="N24" s="17"/>
      <c r="O24" s="17"/>
      <c r="P24" s="19"/>
      <c r="Q24" s="21" t="str">
        <f aca="true">IF(AND(P24&lt;&gt;"",P24&lt;TODAY()),"En retard","")</f>
        <v/>
      </c>
    </row>
    <row r="25" customFormat="false" ht="30" hidden="false" customHeight="true" outlineLevel="0" collapsed="false">
      <c r="A25" s="16" t="n">
        <v>13</v>
      </c>
      <c r="B25" s="17"/>
      <c r="C25" s="17"/>
      <c r="D25" s="18"/>
      <c r="E25" s="19"/>
      <c r="F25" s="18"/>
      <c r="G25" s="18"/>
      <c r="H25" s="18"/>
      <c r="I25" s="18"/>
      <c r="J25" s="18"/>
      <c r="K25" s="20" t="str">
        <f aca="false">IF(COUNT(F25:J25)&lt;5,"",(F25*Paramètres!$B$5+G25*Paramètres!$B$6+H25*Paramètres!$B$7+I25*Paramètres!$B$8+J25*Paramètres!$B$9)/(4*Paramètres!$B$10))</f>
        <v/>
      </c>
      <c r="L25" s="21" t="str">
        <f aca="false">IF(K25="","",IF(K25&gt;=Paramètres!$B$14,"Approuvé",IF(K25&gt;=Paramètres!$B$15,"Approuvé sous surveillance","À remplacer")))</f>
        <v/>
      </c>
      <c r="M25" s="18"/>
      <c r="N25" s="17"/>
      <c r="O25" s="17"/>
      <c r="P25" s="19"/>
      <c r="Q25" s="21" t="str">
        <f aca="true">IF(AND(P25&lt;&gt;"",P25&lt;TODAY()),"En retard","")</f>
        <v/>
      </c>
    </row>
    <row r="26" customFormat="false" ht="30" hidden="false" customHeight="true" outlineLevel="0" collapsed="false">
      <c r="A26" s="16" t="n">
        <v>14</v>
      </c>
      <c r="B26" s="17"/>
      <c r="C26" s="17"/>
      <c r="D26" s="18"/>
      <c r="E26" s="19"/>
      <c r="F26" s="18"/>
      <c r="G26" s="18"/>
      <c r="H26" s="18"/>
      <c r="I26" s="18"/>
      <c r="J26" s="18"/>
      <c r="K26" s="20" t="str">
        <f aca="false">IF(COUNT(F26:J26)&lt;5,"",(F26*Paramètres!$B$5+G26*Paramètres!$B$6+H26*Paramètres!$B$7+I26*Paramètres!$B$8+J26*Paramètres!$B$9)/(4*Paramètres!$B$10))</f>
        <v/>
      </c>
      <c r="L26" s="21" t="str">
        <f aca="false">IF(K26="","",IF(K26&gt;=Paramètres!$B$14,"Approuvé",IF(K26&gt;=Paramètres!$B$15,"Approuvé sous surveillance","À remplacer")))</f>
        <v/>
      </c>
      <c r="M26" s="18"/>
      <c r="N26" s="17"/>
      <c r="O26" s="17"/>
      <c r="P26" s="19"/>
      <c r="Q26" s="21" t="str">
        <f aca="true">IF(AND(P26&lt;&gt;"",P26&lt;TODAY()),"En retard","")</f>
        <v/>
      </c>
    </row>
    <row r="27" customFormat="false" ht="30" hidden="false" customHeight="true" outlineLevel="0" collapsed="false">
      <c r="A27" s="16" t="n">
        <v>15</v>
      </c>
      <c r="B27" s="17"/>
      <c r="C27" s="17"/>
      <c r="D27" s="18"/>
      <c r="E27" s="19"/>
      <c r="F27" s="18"/>
      <c r="G27" s="18"/>
      <c r="H27" s="18"/>
      <c r="I27" s="18"/>
      <c r="J27" s="18"/>
      <c r="K27" s="20" t="str">
        <f aca="false">IF(COUNT(F27:J27)&lt;5,"",(F27*Paramètres!$B$5+G27*Paramètres!$B$6+H27*Paramètres!$B$7+I27*Paramètres!$B$8+J27*Paramètres!$B$9)/(4*Paramètres!$B$10))</f>
        <v/>
      </c>
      <c r="L27" s="21" t="str">
        <f aca="false">IF(K27="","",IF(K27&gt;=Paramètres!$B$14,"Approuvé",IF(K27&gt;=Paramètres!$B$15,"Approuvé sous surveillance","À remplacer")))</f>
        <v/>
      </c>
      <c r="M27" s="18"/>
      <c r="N27" s="17"/>
      <c r="O27" s="17"/>
      <c r="P27" s="19"/>
      <c r="Q27" s="21" t="str">
        <f aca="true">IF(AND(P27&lt;&gt;"",P27&lt;TODAY()),"En retard","")</f>
        <v/>
      </c>
    </row>
    <row r="28" customFormat="false" ht="30" hidden="false" customHeight="true" outlineLevel="0" collapsed="false">
      <c r="A28" s="16" t="n">
        <v>16</v>
      </c>
      <c r="B28" s="17"/>
      <c r="C28" s="17"/>
      <c r="D28" s="18"/>
      <c r="E28" s="19"/>
      <c r="F28" s="18"/>
      <c r="G28" s="18"/>
      <c r="H28" s="18"/>
      <c r="I28" s="18"/>
      <c r="J28" s="18"/>
      <c r="K28" s="20" t="str">
        <f aca="false">IF(COUNT(F28:J28)&lt;5,"",(F28*Paramètres!$B$5+G28*Paramètres!$B$6+H28*Paramètres!$B$7+I28*Paramètres!$B$8+J28*Paramètres!$B$9)/(4*Paramètres!$B$10))</f>
        <v/>
      </c>
      <c r="L28" s="21" t="str">
        <f aca="false">IF(K28="","",IF(K28&gt;=Paramètres!$B$14,"Approuvé",IF(K28&gt;=Paramètres!$B$15,"Approuvé sous surveillance","À remplacer")))</f>
        <v/>
      </c>
      <c r="M28" s="18"/>
      <c r="N28" s="17"/>
      <c r="O28" s="17"/>
      <c r="P28" s="19"/>
      <c r="Q28" s="21" t="str">
        <f aca="true">IF(AND(P28&lt;&gt;"",P28&lt;TODAY()),"En retard","")</f>
        <v/>
      </c>
    </row>
    <row r="29" customFormat="false" ht="30" hidden="false" customHeight="true" outlineLevel="0" collapsed="false">
      <c r="A29" s="16" t="n">
        <v>17</v>
      </c>
      <c r="B29" s="17"/>
      <c r="C29" s="17"/>
      <c r="D29" s="18"/>
      <c r="E29" s="19"/>
      <c r="F29" s="18"/>
      <c r="G29" s="18"/>
      <c r="H29" s="18"/>
      <c r="I29" s="18"/>
      <c r="J29" s="18"/>
      <c r="K29" s="20" t="str">
        <f aca="false">IF(COUNT(F29:J29)&lt;5,"",(F29*Paramètres!$B$5+G29*Paramètres!$B$6+H29*Paramètres!$B$7+I29*Paramètres!$B$8+J29*Paramètres!$B$9)/(4*Paramètres!$B$10))</f>
        <v/>
      </c>
      <c r="L29" s="21" t="str">
        <f aca="false">IF(K29="","",IF(K29&gt;=Paramètres!$B$14,"Approuvé",IF(K29&gt;=Paramètres!$B$15,"Approuvé sous surveillance","À remplacer")))</f>
        <v/>
      </c>
      <c r="M29" s="18"/>
      <c r="N29" s="17"/>
      <c r="O29" s="17"/>
      <c r="P29" s="19"/>
      <c r="Q29" s="21" t="str">
        <f aca="true">IF(AND(P29&lt;&gt;"",P29&lt;TODAY()),"En retard","")</f>
        <v/>
      </c>
    </row>
    <row r="30" customFormat="false" ht="30" hidden="false" customHeight="true" outlineLevel="0" collapsed="false">
      <c r="A30" s="16" t="n">
        <v>18</v>
      </c>
      <c r="B30" s="17"/>
      <c r="C30" s="17"/>
      <c r="D30" s="18"/>
      <c r="E30" s="19"/>
      <c r="F30" s="18"/>
      <c r="G30" s="18"/>
      <c r="H30" s="18"/>
      <c r="I30" s="18"/>
      <c r="J30" s="18"/>
      <c r="K30" s="20" t="str">
        <f aca="false">IF(COUNT(F30:J30)&lt;5,"",(F30*Paramètres!$B$5+G30*Paramètres!$B$6+H30*Paramètres!$B$7+I30*Paramètres!$B$8+J30*Paramètres!$B$9)/(4*Paramètres!$B$10))</f>
        <v/>
      </c>
      <c r="L30" s="21" t="str">
        <f aca="false">IF(K30="","",IF(K30&gt;=Paramètres!$B$14,"Approuvé",IF(K30&gt;=Paramètres!$B$15,"Approuvé sous surveillance","À remplacer")))</f>
        <v/>
      </c>
      <c r="M30" s="18"/>
      <c r="N30" s="17"/>
      <c r="O30" s="17"/>
      <c r="P30" s="19"/>
      <c r="Q30" s="21" t="str">
        <f aca="true">IF(AND(P30&lt;&gt;"",P30&lt;TODAY()),"En retard","")</f>
        <v/>
      </c>
    </row>
    <row r="31" customFormat="false" ht="30" hidden="false" customHeight="true" outlineLevel="0" collapsed="false">
      <c r="A31" s="16" t="n">
        <v>19</v>
      </c>
      <c r="B31" s="17"/>
      <c r="C31" s="17"/>
      <c r="D31" s="18"/>
      <c r="E31" s="19"/>
      <c r="F31" s="18"/>
      <c r="G31" s="18"/>
      <c r="H31" s="18"/>
      <c r="I31" s="18"/>
      <c r="J31" s="18"/>
      <c r="K31" s="20" t="str">
        <f aca="false">IF(COUNT(F31:J31)&lt;5,"",(F31*Paramètres!$B$5+G31*Paramètres!$B$6+H31*Paramètres!$B$7+I31*Paramètres!$B$8+J31*Paramètres!$B$9)/(4*Paramètres!$B$10))</f>
        <v/>
      </c>
      <c r="L31" s="21" t="str">
        <f aca="false">IF(K31="","",IF(K31&gt;=Paramètres!$B$14,"Approuvé",IF(K31&gt;=Paramètres!$B$15,"Approuvé sous surveillance","À remplacer")))</f>
        <v/>
      </c>
      <c r="M31" s="18"/>
      <c r="N31" s="17"/>
      <c r="O31" s="17"/>
      <c r="P31" s="19"/>
      <c r="Q31" s="21" t="str">
        <f aca="true">IF(AND(P31&lt;&gt;"",P31&lt;TODAY()),"En retard","")</f>
        <v/>
      </c>
    </row>
    <row r="32" customFormat="false" ht="30" hidden="false" customHeight="true" outlineLevel="0" collapsed="false">
      <c r="A32" s="16" t="n">
        <v>20</v>
      </c>
      <c r="B32" s="17"/>
      <c r="C32" s="17"/>
      <c r="D32" s="18"/>
      <c r="E32" s="19"/>
      <c r="F32" s="18"/>
      <c r="G32" s="18"/>
      <c r="H32" s="18"/>
      <c r="I32" s="18"/>
      <c r="J32" s="18"/>
      <c r="K32" s="20" t="str">
        <f aca="false">IF(COUNT(F32:J32)&lt;5,"",(F32*Paramètres!$B$5+G32*Paramètres!$B$6+H32*Paramètres!$B$7+I32*Paramètres!$B$8+J32*Paramètres!$B$9)/(4*Paramètres!$B$10))</f>
        <v/>
      </c>
      <c r="L32" s="21" t="str">
        <f aca="false">IF(K32="","",IF(K32&gt;=Paramètres!$B$14,"Approuvé",IF(K32&gt;=Paramètres!$B$15,"Approuvé sous surveillance","À remplacer")))</f>
        <v/>
      </c>
      <c r="M32" s="18"/>
      <c r="N32" s="17"/>
      <c r="O32" s="17"/>
      <c r="P32" s="19"/>
      <c r="Q32" s="21" t="str">
        <f aca="true">IF(AND(P32&lt;&gt;"",P32&lt;TODAY()),"En retard","")</f>
        <v/>
      </c>
    </row>
    <row r="33" customFormat="false" ht="30" hidden="false" customHeight="true" outlineLevel="0" collapsed="false">
      <c r="A33" s="16" t="n">
        <v>21</v>
      </c>
      <c r="B33" s="17"/>
      <c r="C33" s="17"/>
      <c r="D33" s="18"/>
      <c r="E33" s="19"/>
      <c r="F33" s="18"/>
      <c r="G33" s="18"/>
      <c r="H33" s="18"/>
      <c r="I33" s="18"/>
      <c r="J33" s="18"/>
      <c r="K33" s="20" t="str">
        <f aca="false">IF(COUNT(F33:J33)&lt;5,"",(F33*Paramètres!$B$5+G33*Paramètres!$B$6+H33*Paramètres!$B$7+I33*Paramètres!$B$8+J33*Paramètres!$B$9)/(4*Paramètres!$B$10))</f>
        <v/>
      </c>
      <c r="L33" s="21" t="str">
        <f aca="false">IF(K33="","",IF(K33&gt;=Paramètres!$B$14,"Approuvé",IF(K33&gt;=Paramètres!$B$15,"Approuvé sous surveillance","À remplacer")))</f>
        <v/>
      </c>
      <c r="M33" s="18"/>
      <c r="N33" s="17"/>
      <c r="O33" s="17"/>
      <c r="P33" s="19"/>
      <c r="Q33" s="21" t="str">
        <f aca="true">IF(AND(P33&lt;&gt;"",P33&lt;TODAY()),"En retard","")</f>
        <v/>
      </c>
    </row>
    <row r="34" customFormat="false" ht="30" hidden="false" customHeight="true" outlineLevel="0" collapsed="false">
      <c r="A34" s="16" t="n">
        <v>22</v>
      </c>
      <c r="B34" s="17"/>
      <c r="C34" s="17"/>
      <c r="D34" s="18"/>
      <c r="E34" s="19"/>
      <c r="F34" s="18"/>
      <c r="G34" s="18"/>
      <c r="H34" s="18"/>
      <c r="I34" s="18"/>
      <c r="J34" s="18"/>
      <c r="K34" s="20" t="str">
        <f aca="false">IF(COUNT(F34:J34)&lt;5,"",(F34*Paramètres!$B$5+G34*Paramètres!$B$6+H34*Paramètres!$B$7+I34*Paramètres!$B$8+J34*Paramètres!$B$9)/(4*Paramètres!$B$10))</f>
        <v/>
      </c>
      <c r="L34" s="21" t="str">
        <f aca="false">IF(K34="","",IF(K34&gt;=Paramètres!$B$14,"Approuvé",IF(K34&gt;=Paramètres!$B$15,"Approuvé sous surveillance","À remplacer")))</f>
        <v/>
      </c>
      <c r="M34" s="18"/>
      <c r="N34" s="17"/>
      <c r="O34" s="17"/>
      <c r="P34" s="19"/>
      <c r="Q34" s="21" t="str">
        <f aca="true">IF(AND(P34&lt;&gt;"",P34&lt;TODAY()),"En retard","")</f>
        <v/>
      </c>
    </row>
    <row r="35" customFormat="false" ht="30" hidden="false" customHeight="true" outlineLevel="0" collapsed="false">
      <c r="A35" s="16" t="n">
        <v>23</v>
      </c>
      <c r="B35" s="17"/>
      <c r="C35" s="17"/>
      <c r="D35" s="18"/>
      <c r="E35" s="19"/>
      <c r="F35" s="18"/>
      <c r="G35" s="18"/>
      <c r="H35" s="18"/>
      <c r="I35" s="18"/>
      <c r="J35" s="18"/>
      <c r="K35" s="20" t="str">
        <f aca="false">IF(COUNT(F35:J35)&lt;5,"",(F35*Paramètres!$B$5+G35*Paramètres!$B$6+H35*Paramètres!$B$7+I35*Paramètres!$B$8+J35*Paramètres!$B$9)/(4*Paramètres!$B$10))</f>
        <v/>
      </c>
      <c r="L35" s="21" t="str">
        <f aca="false">IF(K35="","",IF(K35&gt;=Paramètres!$B$14,"Approuvé",IF(K35&gt;=Paramètres!$B$15,"Approuvé sous surveillance","À remplacer")))</f>
        <v/>
      </c>
      <c r="M35" s="18"/>
      <c r="N35" s="17"/>
      <c r="O35" s="17"/>
      <c r="P35" s="19"/>
      <c r="Q35" s="21" t="str">
        <f aca="true">IF(AND(P35&lt;&gt;"",P35&lt;TODAY()),"En retard","")</f>
        <v/>
      </c>
    </row>
    <row r="36" customFormat="false" ht="30" hidden="false" customHeight="true" outlineLevel="0" collapsed="false">
      <c r="A36" s="16" t="n">
        <v>24</v>
      </c>
      <c r="B36" s="17"/>
      <c r="C36" s="17"/>
      <c r="D36" s="18"/>
      <c r="E36" s="19"/>
      <c r="F36" s="18"/>
      <c r="G36" s="18"/>
      <c r="H36" s="18"/>
      <c r="I36" s="18"/>
      <c r="J36" s="18"/>
      <c r="K36" s="20" t="str">
        <f aca="false">IF(COUNT(F36:J36)&lt;5,"",(F36*Paramètres!$B$5+G36*Paramètres!$B$6+H36*Paramètres!$B$7+I36*Paramètres!$B$8+J36*Paramètres!$B$9)/(4*Paramètres!$B$10))</f>
        <v/>
      </c>
      <c r="L36" s="21" t="str">
        <f aca="false">IF(K36="","",IF(K36&gt;=Paramètres!$B$14,"Approuvé",IF(K36&gt;=Paramètres!$B$15,"Approuvé sous surveillance","À remplacer")))</f>
        <v/>
      </c>
      <c r="M36" s="18"/>
      <c r="N36" s="17"/>
      <c r="O36" s="17"/>
      <c r="P36" s="19"/>
      <c r="Q36" s="21" t="str">
        <f aca="true">IF(AND(P36&lt;&gt;"",P36&lt;TODAY()),"En retard","")</f>
        <v/>
      </c>
    </row>
    <row r="37" customFormat="false" ht="30" hidden="false" customHeight="true" outlineLevel="0" collapsed="false">
      <c r="A37" s="16" t="n">
        <v>25</v>
      </c>
      <c r="B37" s="17"/>
      <c r="C37" s="17"/>
      <c r="D37" s="18"/>
      <c r="E37" s="19"/>
      <c r="F37" s="18"/>
      <c r="G37" s="18"/>
      <c r="H37" s="18"/>
      <c r="I37" s="18"/>
      <c r="J37" s="18"/>
      <c r="K37" s="20" t="str">
        <f aca="false">IF(COUNT(F37:J37)&lt;5,"",(F37*Paramètres!$B$5+G37*Paramètres!$B$6+H37*Paramètres!$B$7+I37*Paramètres!$B$8+J37*Paramètres!$B$9)/(4*Paramètres!$B$10))</f>
        <v/>
      </c>
      <c r="L37" s="21" t="str">
        <f aca="false">IF(K37="","",IF(K37&gt;=Paramètres!$B$14,"Approuvé",IF(K37&gt;=Paramètres!$B$15,"Approuvé sous surveillance","À remplacer")))</f>
        <v/>
      </c>
      <c r="M37" s="18"/>
      <c r="N37" s="17"/>
      <c r="O37" s="17"/>
      <c r="P37" s="19"/>
      <c r="Q37" s="21" t="str">
        <f aca="true">IF(AND(P37&lt;&gt;"",P37&lt;TODAY()),"En retard","")</f>
        <v/>
      </c>
    </row>
    <row r="38" customFormat="false" ht="30" hidden="false" customHeight="true" outlineLevel="0" collapsed="false">
      <c r="A38" s="16" t="n">
        <v>26</v>
      </c>
      <c r="B38" s="17"/>
      <c r="C38" s="17"/>
      <c r="D38" s="18"/>
      <c r="E38" s="19"/>
      <c r="F38" s="18"/>
      <c r="G38" s="18"/>
      <c r="H38" s="18"/>
      <c r="I38" s="18"/>
      <c r="J38" s="18"/>
      <c r="K38" s="20" t="str">
        <f aca="false">IF(COUNT(F38:J38)&lt;5,"",(F38*Paramètres!$B$5+G38*Paramètres!$B$6+H38*Paramètres!$B$7+I38*Paramètres!$B$8+J38*Paramètres!$B$9)/(4*Paramètres!$B$10))</f>
        <v/>
      </c>
      <c r="L38" s="21" t="str">
        <f aca="false">IF(K38="","",IF(K38&gt;=Paramètres!$B$14,"Approuvé",IF(K38&gt;=Paramètres!$B$15,"Approuvé sous surveillance","À remplacer")))</f>
        <v/>
      </c>
      <c r="M38" s="18"/>
      <c r="N38" s="17"/>
      <c r="O38" s="17"/>
      <c r="P38" s="19"/>
      <c r="Q38" s="21" t="str">
        <f aca="true">IF(AND(P38&lt;&gt;"",P38&lt;TODAY()),"En retard","")</f>
        <v/>
      </c>
    </row>
    <row r="39" customFormat="false" ht="30" hidden="false" customHeight="true" outlineLevel="0" collapsed="false">
      <c r="A39" s="16" t="n">
        <v>27</v>
      </c>
      <c r="B39" s="17"/>
      <c r="C39" s="17"/>
      <c r="D39" s="18"/>
      <c r="E39" s="19"/>
      <c r="F39" s="18"/>
      <c r="G39" s="18"/>
      <c r="H39" s="18"/>
      <c r="I39" s="18"/>
      <c r="J39" s="18"/>
      <c r="K39" s="20" t="str">
        <f aca="false">IF(COUNT(F39:J39)&lt;5,"",(F39*Paramètres!$B$5+G39*Paramètres!$B$6+H39*Paramètres!$B$7+I39*Paramètres!$B$8+J39*Paramètres!$B$9)/(4*Paramètres!$B$10))</f>
        <v/>
      </c>
      <c r="L39" s="21" t="str">
        <f aca="false">IF(K39="","",IF(K39&gt;=Paramètres!$B$14,"Approuvé",IF(K39&gt;=Paramètres!$B$15,"Approuvé sous surveillance","À remplacer")))</f>
        <v/>
      </c>
      <c r="M39" s="18"/>
      <c r="N39" s="17"/>
      <c r="O39" s="17"/>
      <c r="P39" s="19"/>
      <c r="Q39" s="21" t="str">
        <f aca="true">IF(AND(P39&lt;&gt;"",P39&lt;TODAY()),"En retard","")</f>
        <v/>
      </c>
    </row>
    <row r="40" customFormat="false" ht="30" hidden="false" customHeight="true" outlineLevel="0" collapsed="false">
      <c r="A40" s="16" t="n">
        <v>28</v>
      </c>
      <c r="B40" s="17"/>
      <c r="C40" s="17"/>
      <c r="D40" s="18"/>
      <c r="E40" s="19"/>
      <c r="F40" s="18"/>
      <c r="G40" s="18"/>
      <c r="H40" s="18"/>
      <c r="I40" s="18"/>
      <c r="J40" s="18"/>
      <c r="K40" s="20" t="str">
        <f aca="false">IF(COUNT(F40:J40)&lt;5,"",(F40*Paramètres!$B$5+G40*Paramètres!$B$6+H40*Paramètres!$B$7+I40*Paramètres!$B$8+J40*Paramètres!$B$9)/(4*Paramètres!$B$10))</f>
        <v/>
      </c>
      <c r="L40" s="21" t="str">
        <f aca="false">IF(K40="","",IF(K40&gt;=Paramètres!$B$14,"Approuvé",IF(K40&gt;=Paramètres!$B$15,"Approuvé sous surveillance","À remplacer")))</f>
        <v/>
      </c>
      <c r="M40" s="18"/>
      <c r="N40" s="17"/>
      <c r="O40" s="17"/>
      <c r="P40" s="19"/>
      <c r="Q40" s="21" t="str">
        <f aca="true">IF(AND(P40&lt;&gt;"",P40&lt;TODAY()),"En retard","")</f>
        <v/>
      </c>
    </row>
    <row r="41" customFormat="false" ht="30" hidden="false" customHeight="true" outlineLevel="0" collapsed="false">
      <c r="A41" s="16" t="n">
        <v>29</v>
      </c>
      <c r="B41" s="17"/>
      <c r="C41" s="17"/>
      <c r="D41" s="18"/>
      <c r="E41" s="19"/>
      <c r="F41" s="18"/>
      <c r="G41" s="18"/>
      <c r="H41" s="18"/>
      <c r="I41" s="18"/>
      <c r="J41" s="18"/>
      <c r="K41" s="20" t="str">
        <f aca="false">IF(COUNT(F41:J41)&lt;5,"",(F41*Paramètres!$B$5+G41*Paramètres!$B$6+H41*Paramètres!$B$7+I41*Paramètres!$B$8+J41*Paramètres!$B$9)/(4*Paramètres!$B$10))</f>
        <v/>
      </c>
      <c r="L41" s="21" t="str">
        <f aca="false">IF(K41="","",IF(K41&gt;=Paramètres!$B$14,"Approuvé",IF(K41&gt;=Paramètres!$B$15,"Approuvé sous surveillance","À remplacer")))</f>
        <v/>
      </c>
      <c r="M41" s="18"/>
      <c r="N41" s="17"/>
      <c r="O41" s="17"/>
      <c r="P41" s="19"/>
      <c r="Q41" s="21" t="str">
        <f aca="true">IF(AND(P41&lt;&gt;"",P41&lt;TODAY()),"En retard","")</f>
        <v/>
      </c>
    </row>
    <row r="42" customFormat="false" ht="30" hidden="false" customHeight="true" outlineLevel="0" collapsed="false">
      <c r="A42" s="16" t="n">
        <v>30</v>
      </c>
      <c r="B42" s="17"/>
      <c r="C42" s="17"/>
      <c r="D42" s="18"/>
      <c r="E42" s="19"/>
      <c r="F42" s="18"/>
      <c r="G42" s="18"/>
      <c r="H42" s="18"/>
      <c r="I42" s="18"/>
      <c r="J42" s="18"/>
      <c r="K42" s="20" t="str">
        <f aca="false">IF(COUNT(F42:J42)&lt;5,"",(F42*Paramètres!$B$5+G42*Paramètres!$B$6+H42*Paramètres!$B$7+I42*Paramètres!$B$8+J42*Paramètres!$B$9)/(4*Paramètres!$B$10))</f>
        <v/>
      </c>
      <c r="L42" s="21" t="str">
        <f aca="false">IF(K42="","",IF(K42&gt;=Paramètres!$B$14,"Approuvé",IF(K42&gt;=Paramètres!$B$15,"Approuvé sous surveillance","À remplacer")))</f>
        <v/>
      </c>
      <c r="M42" s="18"/>
      <c r="N42" s="17"/>
      <c r="O42" s="17"/>
      <c r="P42" s="19"/>
      <c r="Q42" s="21" t="str">
        <f aca="true">IF(AND(P42&lt;&gt;"",P42&lt;TODAY()),"En retard","")</f>
        <v/>
      </c>
    </row>
  </sheetData>
  <mergeCells count="3">
    <mergeCell ref="A11:E11"/>
    <mergeCell ref="F11:L11"/>
    <mergeCell ref="M11:Q11"/>
  </mergeCells>
  <conditionalFormatting sqref="K13:L42">
    <cfRule type="expression" priority="2" aboveAverage="0" equalAverage="0" bottom="0" percent="0" rank="0" text="" dxfId="0">
      <formula>$L13="Approuvé"</formula>
    </cfRule>
    <cfRule type="expression" priority="3" aboveAverage="0" equalAverage="0" bottom="0" percent="0" rank="0" text="" dxfId="1">
      <formula>$L13="Approuvé sous surveillance"</formula>
    </cfRule>
    <cfRule type="expression" priority="4" aboveAverage="0" equalAverage="0" bottom="0" percent="0" rank="0" text="" dxfId="2">
      <formula>$L13="À remplacer"</formula>
    </cfRule>
  </conditionalFormatting>
  <conditionalFormatting sqref="M13:M42">
    <cfRule type="expression" priority="5" aboveAverage="0" equalAverage="0" bottom="0" percent="0" rank="0" text="" dxfId="3">
      <formula>AND($L13&lt;&gt;"",$M13="")</formula>
    </cfRule>
  </conditionalFormatting>
  <conditionalFormatting sqref="F13:J42">
    <cfRule type="expression" priority="6" aboveAverage="0" equalAverage="0" bottom="0" percent="0" rank="0" text="" dxfId="3">
      <formula>AND($B13&lt;&gt;"",F13="")</formula>
    </cfRule>
  </conditionalFormatting>
  <conditionalFormatting sqref="N13:N42">
    <cfRule type="expression" priority="7" aboveAverage="0" equalAverage="0" bottom="0" percent="0" rank="0" text="" dxfId="3">
      <formula>AND($M13&lt;&gt;"",$M13&lt;&gt;"Approuvé",$N13="")</formula>
    </cfRule>
  </conditionalFormatting>
  <conditionalFormatting sqref="Q13:Q42">
    <cfRule type="expression" priority="8" aboveAverage="0" equalAverage="0" bottom="0" percent="0" rank="0" text="" dxfId="2">
      <formula>$Q13="En retard"</formula>
    </cfRule>
  </conditionalFormatting>
  <dataValidations count="3">
    <dataValidation allowBlank="true" errorStyle="stop" operator="between" showDropDown="false" showErrorMessage="false" showInputMessage="false" sqref="D13:D42" type="list">
      <formula1>Listes!$A$4:$A$6</formula1>
      <formula2>0</formula2>
    </dataValidation>
    <dataValidation allowBlank="true" errorStyle="stop" operator="between" showDropDown="false" showErrorMessage="false" showInputMessage="false" sqref="F13:J42" type="list">
      <formula1>"1,2,3,4"</formula1>
      <formula2>0</formula2>
    </dataValidation>
    <dataValidation allowBlank="true" errorStyle="stop" operator="between" showDropDown="false" showErrorMessage="false" showInputMessage="false" sqref="M13:M42" type="list">
      <formula1>Listes!$B$4:$B$8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1816"/>
    <pageSetUpPr fitToPage="true"/>
  </sheetPr>
  <dimension ref="A1:G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"/>
    <col collapsed="false" customWidth="true" hidden="false" outlineLevel="0" max="3" min="3" style="0" width="40"/>
    <col collapsed="false" customWidth="true" hidden="false" outlineLevel="0" max="7" min="4" style="0" width="24"/>
  </cols>
  <sheetData>
    <row r="1" customFormat="false" ht="21.75" hidden="false" customHeight="true" outlineLevel="0" collapsed="false">
      <c r="A1" s="1" t="s">
        <v>51</v>
      </c>
      <c r="B1" s="2"/>
      <c r="C1" s="2"/>
      <c r="D1" s="2"/>
      <c r="E1" s="2"/>
      <c r="F1" s="2"/>
      <c r="G1" s="2"/>
    </row>
    <row r="2" customFormat="false" ht="25.5" hidden="false" customHeight="true" outlineLevel="0" collapsed="false">
      <c r="A2" s="3" t="s">
        <v>52</v>
      </c>
    </row>
    <row r="3" customFormat="false" ht="15" hidden="false" customHeight="false" outlineLevel="0" collapsed="false">
      <c r="A3" s="10" t="s">
        <v>53</v>
      </c>
    </row>
    <row r="4" customFormat="false" ht="25.5" hidden="false" customHeight="true" outlineLevel="0" collapsed="false">
      <c r="A4" s="15" t="s">
        <v>54</v>
      </c>
      <c r="B4" s="15" t="s">
        <v>55</v>
      </c>
      <c r="C4" s="15" t="s">
        <v>56</v>
      </c>
      <c r="D4" s="15" t="s">
        <v>57</v>
      </c>
      <c r="E4" s="15" t="s">
        <v>58</v>
      </c>
      <c r="F4" s="15" t="s">
        <v>59</v>
      </c>
      <c r="G4" s="15" t="s">
        <v>60</v>
      </c>
    </row>
    <row r="5" customFormat="false" ht="43.5" hidden="false" customHeight="true" outlineLevel="0" collapsed="false">
      <c r="A5" s="11" t="s">
        <v>61</v>
      </c>
      <c r="B5" s="18" t="n">
        <v>35</v>
      </c>
      <c r="C5" s="17" t="s">
        <v>62</v>
      </c>
      <c r="D5" s="17" t="s">
        <v>63</v>
      </c>
      <c r="E5" s="17" t="s">
        <v>64</v>
      </c>
      <c r="F5" s="17" t="s">
        <v>65</v>
      </c>
      <c r="G5" s="17" t="s">
        <v>66</v>
      </c>
    </row>
    <row r="6" customFormat="false" ht="43.5" hidden="false" customHeight="true" outlineLevel="0" collapsed="false">
      <c r="A6" s="11" t="s">
        <v>67</v>
      </c>
      <c r="B6" s="18" t="n">
        <v>25</v>
      </c>
      <c r="C6" s="17" t="s">
        <v>68</v>
      </c>
      <c r="D6" s="17" t="s">
        <v>69</v>
      </c>
      <c r="E6" s="17" t="s">
        <v>64</v>
      </c>
      <c r="F6" s="17" t="s">
        <v>65</v>
      </c>
      <c r="G6" s="17" t="s">
        <v>66</v>
      </c>
    </row>
    <row r="7" customFormat="false" ht="43.5" hidden="false" customHeight="true" outlineLevel="0" collapsed="false">
      <c r="A7" s="11" t="s">
        <v>70</v>
      </c>
      <c r="B7" s="18" t="n">
        <v>15</v>
      </c>
      <c r="C7" s="17" t="s">
        <v>71</v>
      </c>
      <c r="D7" s="17" t="s">
        <v>72</v>
      </c>
      <c r="E7" s="17" t="s">
        <v>73</v>
      </c>
      <c r="F7" s="17" t="s">
        <v>74</v>
      </c>
      <c r="G7" s="17" t="s">
        <v>75</v>
      </c>
    </row>
    <row r="8" customFormat="false" ht="43.5" hidden="false" customHeight="true" outlineLevel="0" collapsed="false">
      <c r="A8" s="11" t="s">
        <v>76</v>
      </c>
      <c r="B8" s="18" t="n">
        <v>15</v>
      </c>
      <c r="C8" s="17" t="s">
        <v>77</v>
      </c>
      <c r="D8" s="17" t="s">
        <v>78</v>
      </c>
      <c r="E8" s="17" t="s">
        <v>79</v>
      </c>
      <c r="F8" s="17" t="s">
        <v>80</v>
      </c>
      <c r="G8" s="17" t="s">
        <v>81</v>
      </c>
    </row>
    <row r="9" customFormat="false" ht="43.5" hidden="false" customHeight="true" outlineLevel="0" collapsed="false">
      <c r="A9" s="11" t="s">
        <v>82</v>
      </c>
      <c r="B9" s="18" t="n">
        <v>10</v>
      </c>
      <c r="C9" s="17" t="s">
        <v>83</v>
      </c>
      <c r="D9" s="17" t="s">
        <v>84</v>
      </c>
      <c r="E9" s="17" t="s">
        <v>85</v>
      </c>
      <c r="F9" s="17" t="s">
        <v>86</v>
      </c>
      <c r="G9" s="17" t="s">
        <v>87</v>
      </c>
    </row>
    <row r="10" customFormat="false" ht="19.5" hidden="false" customHeight="true" outlineLevel="0" collapsed="false">
      <c r="A10" s="11" t="s">
        <v>88</v>
      </c>
      <c r="B10" s="12" t="n">
        <f aca="false">SUM(B5:B9)</f>
        <v>100</v>
      </c>
      <c r="C10" s="22" t="str">
        <f aca="false">IF(B10=100,"Le total fait bien 100.","Attention : le total des poids devrait faire 100.")</f>
        <v>Le total fait bien 100.</v>
      </c>
    </row>
    <row r="13" customFormat="false" ht="15" hidden="false" customHeight="false" outlineLevel="0" collapsed="false">
      <c r="A13" s="15" t="s">
        <v>89</v>
      </c>
      <c r="B13" s="15" t="s">
        <v>90</v>
      </c>
      <c r="C13" s="15" t="s">
        <v>91</v>
      </c>
    </row>
    <row r="14" customFormat="false" ht="19.5" hidden="false" customHeight="true" outlineLevel="0" collapsed="false">
      <c r="A14" s="11" t="s">
        <v>92</v>
      </c>
      <c r="B14" s="23" t="n">
        <v>0.75</v>
      </c>
      <c r="C14" s="17" t="s">
        <v>93</v>
      </c>
    </row>
    <row r="15" customFormat="false" ht="43.5" hidden="false" customHeight="true" outlineLevel="0" collapsed="false">
      <c r="A15" s="11" t="s">
        <v>94</v>
      </c>
      <c r="B15" s="23" t="n">
        <v>0.5</v>
      </c>
      <c r="C15" s="17" t="s">
        <v>95</v>
      </c>
    </row>
    <row r="17" customFormat="false" ht="15" hidden="false" customHeight="false" outlineLevel="0" collapsed="false">
      <c r="A17" s="15" t="s">
        <v>42</v>
      </c>
      <c r="B17" s="15"/>
      <c r="C17" s="15" t="s">
        <v>96</v>
      </c>
    </row>
    <row r="18" customFormat="false" ht="31.5" hidden="false" customHeight="true" outlineLevel="0" collapsed="false">
      <c r="A18" s="11" t="s">
        <v>97</v>
      </c>
      <c r="B18" s="24"/>
      <c r="C18" s="17" t="s">
        <v>98</v>
      </c>
    </row>
    <row r="19" customFormat="false" ht="31.5" hidden="false" customHeight="true" outlineLevel="0" collapsed="false">
      <c r="A19" s="11" t="s">
        <v>99</v>
      </c>
      <c r="B19" s="24"/>
      <c r="C19" s="17" t="s">
        <v>100</v>
      </c>
    </row>
    <row r="20" customFormat="false" ht="31.5" hidden="false" customHeight="true" outlineLevel="0" collapsed="false">
      <c r="A20" s="11" t="s">
        <v>101</v>
      </c>
      <c r="B20" s="24"/>
      <c r="C20" s="17" t="s">
        <v>102</v>
      </c>
    </row>
    <row r="22" customFormat="false" ht="19.5" hidden="false" customHeight="true" outlineLevel="0" collapsed="false">
      <c r="A22" s="25" t="s">
        <v>103</v>
      </c>
      <c r="B22" s="25"/>
      <c r="C22" s="25"/>
      <c r="D22" s="25"/>
      <c r="E22" s="25"/>
      <c r="F22" s="25"/>
      <c r="G22" s="25"/>
    </row>
  </sheetData>
  <mergeCells count="1">
    <mergeCell ref="A22:G22"/>
  </mergeCells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D9E75"/>
    <pageSetUpPr fitToPage="true"/>
  </sheetPr>
  <dimension ref="A1:Q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2" topLeftCell="C13" activePane="bottomRight" state="frozen"/>
      <selection pane="topLeft" activeCell="A1" activeCellId="0" sqref="A1"/>
      <selection pane="topRight" activeCell="C1" activeCellId="0" sqref="C1"/>
      <selection pane="bottomLeft" activeCell="A13" activeCellId="0" sqref="A1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6"/>
    <col collapsed="false" customWidth="true" hidden="false" outlineLevel="0" max="3" min="3" style="0" width="28"/>
    <col collapsed="false" customWidth="true" hidden="false" outlineLevel="0" max="4" min="4" style="0" width="11"/>
    <col collapsed="false" customWidth="true" hidden="false" outlineLevel="0" max="5" min="5" style="0" width="12"/>
    <col collapsed="false" customWidth="true" hidden="false" outlineLevel="0" max="9" min="6" style="0" width="11"/>
    <col collapsed="false" customWidth="true" hidden="false" outlineLevel="0" max="10" min="10" style="0" width="13"/>
    <col collapsed="false" customWidth="true" hidden="false" outlineLevel="0" max="11" min="11" style="0" width="9"/>
    <col collapsed="false" customWidth="true" hidden="false" outlineLevel="0" max="13" min="12" style="0" width="18"/>
    <col collapsed="false" customWidth="true" hidden="false" outlineLevel="0" max="14" min="14" style="0" width="32"/>
    <col collapsed="false" customWidth="true" hidden="false" outlineLevel="0" max="15" min="15" style="0" width="16"/>
    <col collapsed="false" customWidth="true" hidden="false" outlineLevel="0" max="17" min="16" style="0" width="13"/>
  </cols>
  <sheetData>
    <row r="1" customFormat="false" ht="21.75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Format="false" ht="25.5" hidden="false" customHeight="true" outlineLevel="0" collapsed="false">
      <c r="A2" s="3" t="s">
        <v>104</v>
      </c>
    </row>
    <row r="3" customFormat="false" ht="15" hidden="false" customHeight="false" outlineLevel="0" collapsed="false">
      <c r="A3" s="10" t="s">
        <v>105</v>
      </c>
    </row>
    <row r="4" customFormat="false" ht="18" hidden="false" customHeight="true" outlineLevel="0" collapsed="false">
      <c r="B4" s="11" t="s">
        <v>29</v>
      </c>
      <c r="C4" s="12" t="n">
        <f aca="false">COUNTA(B13:B42)</f>
        <v>4</v>
      </c>
    </row>
    <row r="5" customFormat="false" ht="18" hidden="false" customHeight="true" outlineLevel="0" collapsed="false">
      <c r="B5" s="11" t="s">
        <v>30</v>
      </c>
      <c r="C5" s="12" t="n">
        <f aca="false">COUNTIF(D13:D42,"Critique")</f>
        <v>2</v>
      </c>
    </row>
    <row r="6" customFormat="false" ht="18" hidden="false" customHeight="true" outlineLevel="0" collapsed="false">
      <c r="B6" s="11" t="s">
        <v>31</v>
      </c>
      <c r="C6" s="12" t="n">
        <f aca="false">COUNTIF(L13:L42,"Approuvé")</f>
        <v>1</v>
      </c>
    </row>
    <row r="7" customFormat="false" ht="18" hidden="false" customHeight="true" outlineLevel="0" collapsed="false">
      <c r="B7" s="11" t="s">
        <v>32</v>
      </c>
      <c r="C7" s="12" t="n">
        <f aca="false">COUNTIF(L13:L42,"Approuvé sous surveillance")</f>
        <v>2</v>
      </c>
    </row>
    <row r="8" customFormat="false" ht="18" hidden="false" customHeight="true" outlineLevel="0" collapsed="false">
      <c r="B8" s="11" t="s">
        <v>33</v>
      </c>
      <c r="C8" s="12" t="n">
        <f aca="false">COUNTIF(L13:L42,"À remplacer")</f>
        <v>1</v>
      </c>
    </row>
    <row r="9" customFormat="false" ht="18" hidden="false" customHeight="true" outlineLevel="0" collapsed="false">
      <c r="B9" s="11" t="s">
        <v>34</v>
      </c>
      <c r="C9" s="12" t="n">
        <f aca="false">COUNTIF(Q13:Q42,"En retard")</f>
        <v>0</v>
      </c>
    </row>
    <row r="10" customFormat="false" ht="18" hidden="false" customHeight="true" outlineLevel="0" collapsed="false">
      <c r="B10" s="11" t="s">
        <v>35</v>
      </c>
      <c r="C10" s="12" t="n">
        <f aca="false">SUMPRODUCT((B13:B42&lt;&gt;"")*(((F13:F42="")+(G13:G42="")+(H13:H42="")+(I13:I42="")+(J13:J42=""))&gt;0))</f>
        <v>0</v>
      </c>
    </row>
    <row r="11" customFormat="false" ht="19.5" hidden="false" customHeight="true" outlineLevel="0" collapsed="false">
      <c r="A11" s="13" t="s">
        <v>36</v>
      </c>
      <c r="B11" s="13"/>
      <c r="C11" s="13"/>
      <c r="D11" s="13"/>
      <c r="E11" s="13"/>
      <c r="F11" s="14" t="s">
        <v>37</v>
      </c>
      <c r="G11" s="14"/>
      <c r="H11" s="14"/>
      <c r="I11" s="14"/>
      <c r="J11" s="14"/>
      <c r="K11" s="14"/>
      <c r="L11" s="14"/>
      <c r="M11" s="13" t="s">
        <v>38</v>
      </c>
      <c r="N11" s="13"/>
      <c r="O11" s="13"/>
      <c r="P11" s="13"/>
      <c r="Q11" s="13"/>
    </row>
    <row r="12" customFormat="false" ht="43.5" hidden="false" customHeight="true" outlineLevel="0" collapsed="false">
      <c r="A12" s="15" t="s">
        <v>39</v>
      </c>
      <c r="B12" s="15" t="s">
        <v>40</v>
      </c>
      <c r="C12" s="15" t="s">
        <v>41</v>
      </c>
      <c r="D12" s="15" t="s">
        <v>42</v>
      </c>
      <c r="E12" s="15" t="s">
        <v>43</v>
      </c>
      <c r="F12" s="15" t="str">
        <f aca="false">"Qualité"&amp;CHAR(10)&amp;"poids "&amp;Paramètres!$B$5</f>
        <v>Qualité
poids 35</v>
      </c>
      <c r="G12" s="15" t="str">
        <f aca="false">"Délais"&amp;CHAR(10)&amp;"poids "&amp;Paramètres!$B$6</f>
        <v>Délais
poids 25</v>
      </c>
      <c r="H12" s="15" t="str">
        <f aca="false">"Réactivité"&amp;CHAR(10)&amp;"poids "&amp;Paramètres!$B$7</f>
        <v>Réactivité
poids 15</v>
      </c>
      <c r="I12" s="15" t="str">
        <f aca="false">"Capacité technique"&amp;CHAR(10)&amp;"poids "&amp;Paramètres!$B$8</f>
        <v>Capacité technique
poids 15</v>
      </c>
      <c r="J12" s="15" t="str">
        <f aca="false">"Documentation"&amp;CHAR(10)&amp;"poids "&amp;Paramètres!$B$9</f>
        <v>Documentation
poids 10</v>
      </c>
      <c r="K12" s="15" t="s">
        <v>44</v>
      </c>
      <c r="L12" s="15" t="s">
        <v>45</v>
      </c>
      <c r="M12" s="15" t="s">
        <v>46</v>
      </c>
      <c r="N12" s="15" t="s">
        <v>47</v>
      </c>
      <c r="O12" s="15" t="s">
        <v>48</v>
      </c>
      <c r="P12" s="15" t="s">
        <v>49</v>
      </c>
      <c r="Q12" s="15" t="s">
        <v>50</v>
      </c>
    </row>
    <row r="13" customFormat="false" ht="43.5" hidden="false" customHeight="true" outlineLevel="0" collapsed="false">
      <c r="A13" s="16" t="n">
        <v>1</v>
      </c>
      <c r="B13" s="17" t="s">
        <v>106</v>
      </c>
      <c r="C13" s="17" t="s">
        <v>107</v>
      </c>
      <c r="D13" s="18" t="s">
        <v>97</v>
      </c>
      <c r="E13" s="19" t="n">
        <v>46307</v>
      </c>
      <c r="F13" s="18" t="n">
        <v>3</v>
      </c>
      <c r="G13" s="18" t="n">
        <v>1</v>
      </c>
      <c r="H13" s="18" t="n">
        <v>3</v>
      </c>
      <c r="I13" s="18" t="n">
        <v>4</v>
      </c>
      <c r="J13" s="18" t="n">
        <v>3</v>
      </c>
      <c r="K13" s="20" t="n">
        <f aca="false">IF(COUNT(F13:J13)&lt;5,"",(F13*Paramètres!$B$5+G13*Paramètres!$B$6+H13*Paramètres!$B$7+I13*Paramètres!$B$8+J13*Paramètres!$B$9)/(4*Paramètres!$B$10))</f>
        <v>0.6625</v>
      </c>
      <c r="L13" s="21" t="str">
        <f aca="false">IF(K13="","",IF(K13&gt;=Paramètres!$B$14,"Approuvé",IF(K13&gt;=Paramètres!$B$15,"Approuvé sous surveillance","À remplacer")))</f>
        <v>Approuvé sous surveillance</v>
      </c>
      <c r="M13" s="18" t="s">
        <v>108</v>
      </c>
      <c r="N13" s="17" t="s">
        <v>109</v>
      </c>
      <c r="O13" s="17" t="s">
        <v>110</v>
      </c>
      <c r="P13" s="19" t="n">
        <v>46489</v>
      </c>
      <c r="Q13" s="21" t="str">
        <f aca="true">IF(AND(P13&lt;&gt;"",P13&lt;TODAY()),"En retard","")</f>
        <v/>
      </c>
    </row>
    <row r="14" customFormat="false" ht="30.75" hidden="false" customHeight="true" outlineLevel="0" collapsed="false">
      <c r="A14" s="16" t="n">
        <v>2</v>
      </c>
      <c r="B14" s="17" t="s">
        <v>111</v>
      </c>
      <c r="C14" s="17" t="s">
        <v>112</v>
      </c>
      <c r="D14" s="18" t="s">
        <v>97</v>
      </c>
      <c r="E14" s="19" t="n">
        <v>46307</v>
      </c>
      <c r="F14" s="18" t="n">
        <v>4</v>
      </c>
      <c r="G14" s="18" t="n">
        <v>3</v>
      </c>
      <c r="H14" s="18" t="n">
        <v>3</v>
      </c>
      <c r="I14" s="18" t="n">
        <v>3</v>
      </c>
      <c r="J14" s="18" t="n">
        <v>4</v>
      </c>
      <c r="K14" s="20" t="n">
        <f aca="false">IF(COUNT(F14:J14)&lt;5,"",(F14*Paramètres!$B$5+G14*Paramètres!$B$6+H14*Paramètres!$B$7+I14*Paramètres!$B$8+J14*Paramètres!$B$9)/(4*Paramètres!$B$10))</f>
        <v>0.8625</v>
      </c>
      <c r="L14" s="21" t="str">
        <f aca="false">IF(K14="","",IF(K14&gt;=Paramètres!$B$14,"Approuvé",IF(K14&gt;=Paramètres!$B$15,"Approuvé sous surveillance","À remplacer")))</f>
        <v>Approuvé</v>
      </c>
      <c r="M14" s="18" t="s">
        <v>113</v>
      </c>
      <c r="N14" s="17" t="s">
        <v>114</v>
      </c>
      <c r="O14" s="17" t="s">
        <v>110</v>
      </c>
      <c r="P14" s="19" t="n">
        <v>46672</v>
      </c>
      <c r="Q14" s="21" t="str">
        <f aca="true">IF(AND(P14&lt;&gt;"",P14&lt;TODAY()),"En retard","")</f>
        <v/>
      </c>
    </row>
    <row r="15" customFormat="false" ht="30.75" hidden="false" customHeight="true" outlineLevel="0" collapsed="false">
      <c r="A15" s="16" t="n">
        <v>3</v>
      </c>
      <c r="B15" s="17" t="s">
        <v>115</v>
      </c>
      <c r="C15" s="17" t="s">
        <v>116</v>
      </c>
      <c r="D15" s="18" t="s">
        <v>99</v>
      </c>
      <c r="E15" s="19" t="n">
        <v>46307</v>
      </c>
      <c r="F15" s="18" t="n">
        <v>2</v>
      </c>
      <c r="G15" s="18" t="n">
        <v>2</v>
      </c>
      <c r="H15" s="18" t="n">
        <v>2</v>
      </c>
      <c r="I15" s="18" t="n">
        <v>2</v>
      </c>
      <c r="J15" s="18" t="n">
        <v>2</v>
      </c>
      <c r="K15" s="20" t="n">
        <f aca="false">IF(COUNT(F15:J15)&lt;5,"",(F15*Paramètres!$B$5+G15*Paramètres!$B$6+H15*Paramètres!$B$7+I15*Paramètres!$B$8+J15*Paramètres!$B$9)/(4*Paramètres!$B$10))</f>
        <v>0.5</v>
      </c>
      <c r="L15" s="21" t="str">
        <f aca="false">IF(K15="","",IF(K15&gt;=Paramètres!$B$14,"Approuvé",IF(K15&gt;=Paramètres!$B$15,"Approuvé sous surveillance","À remplacer")))</f>
        <v>Approuvé sous surveillance</v>
      </c>
      <c r="M15" s="18" t="s">
        <v>108</v>
      </c>
      <c r="N15" s="17" t="s">
        <v>117</v>
      </c>
      <c r="O15" s="17" t="s">
        <v>118</v>
      </c>
      <c r="P15" s="19" t="n">
        <v>46489</v>
      </c>
      <c r="Q15" s="21" t="str">
        <f aca="true">IF(AND(P15&lt;&gt;"",P15&lt;TODAY()),"En retard","")</f>
        <v/>
      </c>
    </row>
    <row r="16" customFormat="false" ht="30.75" hidden="false" customHeight="true" outlineLevel="0" collapsed="false">
      <c r="A16" s="16" t="n">
        <v>4</v>
      </c>
      <c r="B16" s="17" t="s">
        <v>119</v>
      </c>
      <c r="C16" s="17" t="s">
        <v>120</v>
      </c>
      <c r="D16" s="18" t="s">
        <v>99</v>
      </c>
      <c r="E16" s="19" t="n">
        <v>46307</v>
      </c>
      <c r="F16" s="18" t="n">
        <v>2</v>
      </c>
      <c r="G16" s="18" t="n">
        <v>1</v>
      </c>
      <c r="H16" s="18" t="n">
        <v>2</v>
      </c>
      <c r="I16" s="18" t="n">
        <v>3</v>
      </c>
      <c r="J16" s="18" t="n">
        <v>1</v>
      </c>
      <c r="K16" s="20" t="n">
        <f aca="false">IF(COUNT(F16:J16)&lt;5,"",(F16*Paramètres!$B$5+G16*Paramètres!$B$6+H16*Paramètres!$B$7+I16*Paramètres!$B$8+J16*Paramètres!$B$9)/(4*Paramètres!$B$10))</f>
        <v>0.45</v>
      </c>
      <c r="L16" s="21" t="str">
        <f aca="false">IF(K16="","",IF(K16&gt;=Paramètres!$B$14,"Approuvé",IF(K16&gt;=Paramètres!$B$15,"Approuvé sous surveillance","À remplacer")))</f>
        <v>À remplacer</v>
      </c>
      <c r="M16" s="18" t="s">
        <v>121</v>
      </c>
      <c r="N16" s="17" t="s">
        <v>122</v>
      </c>
      <c r="O16" s="17" t="s">
        <v>110</v>
      </c>
      <c r="P16" s="19" t="n">
        <v>46357</v>
      </c>
      <c r="Q16" s="21" t="str">
        <f aca="true">IF(AND(P16&lt;&gt;"",P16&lt;TODAY()),"En retard","")</f>
        <v/>
      </c>
    </row>
    <row r="17" customFormat="false" ht="30" hidden="false" customHeight="true" outlineLevel="0" collapsed="false">
      <c r="A17" s="16" t="n">
        <v>5</v>
      </c>
      <c r="B17" s="17"/>
      <c r="C17" s="17"/>
      <c r="D17" s="18"/>
      <c r="E17" s="19"/>
      <c r="F17" s="18"/>
      <c r="G17" s="18"/>
      <c r="H17" s="18"/>
      <c r="I17" s="18"/>
      <c r="J17" s="18"/>
      <c r="K17" s="20" t="str">
        <f aca="false">IF(COUNT(F17:J17)&lt;5,"",(F17*Paramètres!$B$5+G17*Paramètres!$B$6+H17*Paramètres!$B$7+I17*Paramètres!$B$8+J17*Paramètres!$B$9)/(4*Paramètres!$B$10))</f>
        <v/>
      </c>
      <c r="L17" s="21" t="str">
        <f aca="false">IF(K17="","",IF(K17&gt;=Paramètres!$B$14,"Approuvé",IF(K17&gt;=Paramètres!$B$15,"Approuvé sous surveillance","À remplacer")))</f>
        <v/>
      </c>
      <c r="M17" s="18"/>
      <c r="N17" s="17"/>
      <c r="O17" s="17"/>
      <c r="P17" s="19"/>
      <c r="Q17" s="21" t="str">
        <f aca="true">IF(AND(P17&lt;&gt;"",P17&lt;TODAY()),"En retard","")</f>
        <v/>
      </c>
    </row>
    <row r="18" customFormat="false" ht="30" hidden="false" customHeight="true" outlineLevel="0" collapsed="false">
      <c r="A18" s="16" t="n">
        <v>6</v>
      </c>
      <c r="B18" s="17"/>
      <c r="C18" s="17"/>
      <c r="D18" s="18"/>
      <c r="E18" s="19"/>
      <c r="F18" s="18"/>
      <c r="G18" s="18"/>
      <c r="H18" s="18"/>
      <c r="I18" s="18"/>
      <c r="J18" s="18"/>
      <c r="K18" s="20" t="str">
        <f aca="false">IF(COUNT(F18:J18)&lt;5,"",(F18*Paramètres!$B$5+G18*Paramètres!$B$6+H18*Paramètres!$B$7+I18*Paramètres!$B$8+J18*Paramètres!$B$9)/(4*Paramètres!$B$10))</f>
        <v/>
      </c>
      <c r="L18" s="21" t="str">
        <f aca="false">IF(K18="","",IF(K18&gt;=Paramètres!$B$14,"Approuvé",IF(K18&gt;=Paramètres!$B$15,"Approuvé sous surveillance","À remplacer")))</f>
        <v/>
      </c>
      <c r="M18" s="18"/>
      <c r="N18" s="17"/>
      <c r="O18" s="17"/>
      <c r="P18" s="19"/>
      <c r="Q18" s="21" t="str">
        <f aca="true">IF(AND(P18&lt;&gt;"",P18&lt;TODAY()),"En retard","")</f>
        <v/>
      </c>
    </row>
    <row r="19" customFormat="false" ht="30" hidden="false" customHeight="true" outlineLevel="0" collapsed="false">
      <c r="A19" s="16" t="n">
        <v>7</v>
      </c>
      <c r="B19" s="17"/>
      <c r="C19" s="17"/>
      <c r="D19" s="18"/>
      <c r="E19" s="19"/>
      <c r="F19" s="18"/>
      <c r="G19" s="18"/>
      <c r="H19" s="18"/>
      <c r="I19" s="18"/>
      <c r="J19" s="18"/>
      <c r="K19" s="20" t="str">
        <f aca="false">IF(COUNT(F19:J19)&lt;5,"",(F19*Paramètres!$B$5+G19*Paramètres!$B$6+H19*Paramètres!$B$7+I19*Paramètres!$B$8+J19*Paramètres!$B$9)/(4*Paramètres!$B$10))</f>
        <v/>
      </c>
      <c r="L19" s="21" t="str">
        <f aca="false">IF(K19="","",IF(K19&gt;=Paramètres!$B$14,"Approuvé",IF(K19&gt;=Paramètres!$B$15,"Approuvé sous surveillance","À remplacer")))</f>
        <v/>
      </c>
      <c r="M19" s="18"/>
      <c r="N19" s="17"/>
      <c r="O19" s="17"/>
      <c r="P19" s="19"/>
      <c r="Q19" s="21" t="str">
        <f aca="true">IF(AND(P19&lt;&gt;"",P19&lt;TODAY()),"En retard","")</f>
        <v/>
      </c>
    </row>
    <row r="20" customFormat="false" ht="30" hidden="false" customHeight="true" outlineLevel="0" collapsed="false">
      <c r="A20" s="16" t="n">
        <v>8</v>
      </c>
      <c r="B20" s="17"/>
      <c r="C20" s="17"/>
      <c r="D20" s="18"/>
      <c r="E20" s="19"/>
      <c r="F20" s="18"/>
      <c r="G20" s="18"/>
      <c r="H20" s="18"/>
      <c r="I20" s="18"/>
      <c r="J20" s="18"/>
      <c r="K20" s="20" t="str">
        <f aca="false">IF(COUNT(F20:J20)&lt;5,"",(F20*Paramètres!$B$5+G20*Paramètres!$B$6+H20*Paramètres!$B$7+I20*Paramètres!$B$8+J20*Paramètres!$B$9)/(4*Paramètres!$B$10))</f>
        <v/>
      </c>
      <c r="L20" s="21" t="str">
        <f aca="false">IF(K20="","",IF(K20&gt;=Paramètres!$B$14,"Approuvé",IF(K20&gt;=Paramètres!$B$15,"Approuvé sous surveillance","À remplacer")))</f>
        <v/>
      </c>
      <c r="M20" s="18"/>
      <c r="N20" s="17"/>
      <c r="O20" s="17"/>
      <c r="P20" s="19"/>
      <c r="Q20" s="21" t="str">
        <f aca="true">IF(AND(P20&lt;&gt;"",P20&lt;TODAY()),"En retard","")</f>
        <v/>
      </c>
    </row>
  </sheetData>
  <mergeCells count="3">
    <mergeCell ref="A11:E11"/>
    <mergeCell ref="F11:L11"/>
    <mergeCell ref="M11:Q11"/>
  </mergeCells>
  <conditionalFormatting sqref="K13:L42">
    <cfRule type="expression" priority="2" aboveAverage="0" equalAverage="0" bottom="0" percent="0" rank="0" text="" dxfId="0">
      <formula>$L13="Approuvé"</formula>
    </cfRule>
    <cfRule type="expression" priority="3" aboveAverage="0" equalAverage="0" bottom="0" percent="0" rank="0" text="" dxfId="1">
      <formula>$L13="Approuvé sous surveillance"</formula>
    </cfRule>
    <cfRule type="expression" priority="4" aboveAverage="0" equalAverage="0" bottom="0" percent="0" rank="0" text="" dxfId="2">
      <formula>$L13="À remplacer"</formula>
    </cfRule>
  </conditionalFormatting>
  <conditionalFormatting sqref="M13:M42">
    <cfRule type="expression" priority="5" aboveAverage="0" equalAverage="0" bottom="0" percent="0" rank="0" text="" dxfId="3">
      <formula>AND($L13&lt;&gt;"",$M13="")</formula>
    </cfRule>
  </conditionalFormatting>
  <conditionalFormatting sqref="F13:J42">
    <cfRule type="expression" priority="6" aboveAverage="0" equalAverage="0" bottom="0" percent="0" rank="0" text="" dxfId="3">
      <formula>AND($B13&lt;&gt;"",F13="")</formula>
    </cfRule>
  </conditionalFormatting>
  <conditionalFormatting sqref="N13:N42">
    <cfRule type="expression" priority="7" aboveAverage="0" equalAverage="0" bottom="0" percent="0" rank="0" text="" dxfId="3">
      <formula>AND($M13&lt;&gt;"",$M13&lt;&gt;"Approuvé",$N13="")</formula>
    </cfRule>
  </conditionalFormatting>
  <conditionalFormatting sqref="Q13:Q42">
    <cfRule type="expression" priority="8" aboveAverage="0" equalAverage="0" bottom="0" percent="0" rank="0" text="" dxfId="2">
      <formula>$Q13="En retard"</formula>
    </cfRule>
  </conditionalFormatting>
  <dataValidations count="3">
    <dataValidation allowBlank="true" errorStyle="stop" operator="between" showDropDown="false" showErrorMessage="false" showInputMessage="false" sqref="D13:D42" type="list">
      <formula1>Listes!$A$4:$A$6</formula1>
      <formula2>0</formula2>
    </dataValidation>
    <dataValidation allowBlank="true" errorStyle="stop" operator="between" showDropDown="false" showErrorMessage="false" showInputMessage="false" sqref="F13:J42" type="list">
      <formula1>"1,2,3,4"</formula1>
      <formula2>0</formula2>
    </dataValidation>
    <dataValidation allowBlank="true" errorStyle="stop" operator="between" showDropDown="false" showErrorMessage="false" showInputMessage="false" sqref="M13:M42" type="list">
      <formula1>Listes!$B$4:$B$8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F5850"/>
    <pageSetUpPr fitToPage="true"/>
  </sheetPr>
  <dimension ref="A1:C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34"/>
  </cols>
  <sheetData>
    <row r="1" customFormat="false" ht="21.75" hidden="false" customHeight="true" outlineLevel="0" collapsed="false">
      <c r="A1" s="1" t="s">
        <v>123</v>
      </c>
      <c r="B1" s="2"/>
      <c r="C1" s="2"/>
    </row>
    <row r="2" customFormat="false" ht="15" hidden="false" customHeight="false" outlineLevel="0" collapsed="false">
      <c r="A2" s="26" t="s">
        <v>124</v>
      </c>
    </row>
    <row r="3" customFormat="false" ht="15" hidden="false" customHeight="false" outlineLevel="0" collapsed="false">
      <c r="A3" s="15" t="s">
        <v>42</v>
      </c>
      <c r="B3" s="15" t="s">
        <v>125</v>
      </c>
    </row>
    <row r="4" customFormat="false" ht="15" hidden="false" customHeight="false" outlineLevel="0" collapsed="false">
      <c r="A4" s="17" t="s">
        <v>97</v>
      </c>
      <c r="B4" s="17" t="s">
        <v>113</v>
      </c>
    </row>
    <row r="5" customFormat="false" ht="15" hidden="false" customHeight="false" outlineLevel="0" collapsed="false">
      <c r="A5" s="17" t="s">
        <v>99</v>
      </c>
      <c r="B5" s="17" t="s">
        <v>108</v>
      </c>
    </row>
    <row r="6" customFormat="false" ht="15" hidden="false" customHeight="false" outlineLevel="0" collapsed="false">
      <c r="A6" s="17" t="s">
        <v>101</v>
      </c>
      <c r="B6" s="17" t="s">
        <v>121</v>
      </c>
    </row>
    <row r="7" customFormat="false" ht="15" hidden="false" customHeight="false" outlineLevel="0" collapsed="false">
      <c r="B7" s="17" t="s">
        <v>126</v>
      </c>
    </row>
    <row r="8" customFormat="false" ht="15" hidden="false" customHeight="false" outlineLevel="0" collapsed="false">
      <c r="B8" s="17" t="s">
        <v>127</v>
      </c>
    </row>
  </sheetData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2026-10-21T14:10:15Z</dcterms:created>
  <dc:creator>openpyxl</dc:creator>
  <dc:description/>
  <dc:language>en-US</dc:language>
  <cp:lastModifiedBy/>
  <dcterms:modified xsi:type="dcterms:W3CDTF">2026-10-21T14:10:15Z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