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Comparaison" sheetId="2" state="visible" r:id="rId4"/>
    <sheet name="Questions à poser" sheetId="3" state="visible" r:id="rId5"/>
    <sheet name="Exemple comparaison" sheetId="4" state="visible" r:id="rId6"/>
    <sheet name="Exemple questions" sheetId="5" state="visible" r:id="rId7"/>
    <sheet name="Listes" sheetId="6" state="visible" r:id="rId8"/>
  </sheets>
  <definedNames>
    <definedName function="false" hidden="false" localSheetId="4" name="_xlnm.Print_Titles" vbProcedure="false">'Exemple questions'!$8:$8</definedName>
    <definedName function="false" hidden="false" localSheetId="2" name="_xlnm.Print_Titles" vbProcedure="false">'Questions à poser'!$8:$8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<sst xmlns="http://schemas.openxmlformats.org/spreadsheetml/2006/main" count="326" uniqueCount="190">
  <si>
    <t xml:space="preserve">K-li-T · Modèle Qualiopi V10 · Comparaison des organismes certificateurs</t>
  </si>
  <si>
    <t xml:space="preserve">Grille de comparaison des organismes certificateurs</t>
  </si>
  <si>
    <t xml:space="preserve">Ce classeur vous aide à comparer les devis de plusieurs organismes certificateurs avec les mêmes critères pondérés, à comparer les prix sur l’ensemble du cycle et pas seulement à l’audit initial, et à préparer les questions à poser avant de signer. Il ne nomme aucun certificateur et n’en recommande aucun.</t>
  </si>
  <si>
    <t xml:space="preserve">Mode d’emploi</t>
  </si>
  <si>
    <t xml:space="preserve">1.  Cadrer. En tête de « Comparaison », notez votre périmètre (catégories d’actions, effectif, sites) : tous les certificateurs doivent chiffrer le même.</t>
  </si>
  <si>
    <t xml:space="preserve">2.  Régler les poids. Dans la colonne Poids, adaptez l’importance de chaque critère à votre situation (total 100). Les poids proposés sont des repères de terrain de K-li-T.</t>
  </si>
  <si>
    <t xml:space="preserve">3.  Saisir les devis. Pour chaque certificateur (jusqu’à quatre), notez le nom, le type d’organisme, puis les montants HT de l’audit initial, de l’audit de surveillance, du renouvellement et des frais annexes. Le total sur le cycle, l’écart avec le moins cher et la note de prix se calculent.</t>
  </si>
  <si>
    <t xml:space="preserve">4.  Noter. Attribuez une note de 1 à 5 aux autres critères. Le score pondéré sur 100 et le classement se calculent ; une note de 1 sur l’accréditation ou la labellisation écarte le certificateur.</t>
  </si>
  <si>
    <t xml:space="preserve">5.  Poser les questions. Dans « Questions à poser », posez chaque question avant de signer et notez la réponse de chaque certificateur. Les cellules orange signalent ce qui reste à obtenir.</t>
  </si>
  <si>
    <t xml:space="preserve">6.  Décider. Le score aide à décider, il ne remplace pas votre jugement. Gardez le fichier rempli : il montre comment vous avez choisi.</t>
  </si>
  <si>
    <t xml:space="preserve">Ce que vous pouvez vérifier avant de choisir</t>
  </si>
  <si>
    <t xml:space="preserve">Le certificateur est un organisme accrédité (ou en cours d’accréditation) par le Cofrac, ou une instance de labellisation reconnue par France Compétences. Vérifiez-le sur les listes officielles.</t>
  </si>
  <si>
    <t xml:space="preserve">Les audits réalisés à partir du 1er novembre 2026 s’appuient sur le référentiel issu du décret n° 2026-728. Le calendrier de transition envisagé est à confirmer auprès de chaque certificateur.</t>
  </si>
  <si>
    <t xml:space="preserve">La durée des audits, les délais de correction des non-conformités et les modalités sont fixés par le certificateur : ce fichier n’en préremplit aucun, notez ce que chacun vous indique par écrit.</t>
  </si>
  <si>
    <t xml:space="preserve">Limites</t>
  </si>
  <si>
    <t xml:space="preserve">Les montants et les réponses de l’exemple sont fictifs. Les critères, les poids et la formule de la note de prix sont des repères de terrain de K-li-T : adaptez-les à votre situation.</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</si>
  <si>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</si>
  <si>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</si>
  <si>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</si>
  <si>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</si>
  <si>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</si>
  <si>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Comparaison : les certificateurs, les devis sur le cycle, les huit critères pondérés, le score et le classement.</t>
  </si>
  <si>
    <t xml:space="preserve">•  Questions à poser : dix-sept questions classées par thème, avec la raison de les poser et une colonne de réponse par certificateur.</t>
  </si>
  <si>
    <t xml:space="preserve">•  Exemple comparaison et Exemple questions : trois certificateurs fictifs (A, B, C) avec des montants fictifs.</t>
  </si>
  <si>
    <t xml:space="preserve">•  Listes : le contenu des menus déroulants, modifiable.</t>
  </si>
  <si>
    <t xml:space="preserve">Pour aller plus loin</t>
  </si>
  <si>
    <t xml:space="preserve">L’article qui accompagne ce modèle : k-li-t.com/choisir-organisme-certificateur-qualiopi/</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</si>
  <si>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</si>
  <si>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Grille de comparaison des devis de certificateurs</t>
  </si>
  <si>
    <t xml:space="preserve">Remplissez les cellules blanches : périmètre, nom des certificateurs, devis HT sur le cycle, poids et notes. Les cellules vertes se calculent (total, note de prix, score, classement).</t>
  </si>
  <si>
    <t xml:space="preserve">Organisme demandeur</t>
  </si>
  <si>
    <t xml:space="preserve">Certificateurs comparés</t>
  </si>
  <si>
    <t xml:space="preserve">Périmètre demandé (catégories d’actions, effectif, sites)</t>
  </si>
  <si>
    <t xml:space="preserve">Total des poids (doit faire 100)</t>
  </si>
  <si>
    <t xml:space="preserve">Date de la comparaison</t>
  </si>
  <si>
    <t xml:space="preserve">Notes manquantes</t>
  </si>
  <si>
    <t xml:space="preserve">Responsable du choix</t>
  </si>
  <si>
    <t xml:space="preserve">Certificateur le mieux classé</t>
  </si>
  <si>
    <t xml:space="preserve">Son score (sur 100)</t>
  </si>
  <si>
    <t xml:space="preserve">1. Les certificateurs comparés</t>
  </si>
  <si>
    <t xml:space="preserve">Nom du certificateur (à remplacer)</t>
  </si>
  <si>
    <t xml:space="preserve">Type d’organisme</t>
  </si>
  <si>
    <t xml:space="preserve">Date du devis</t>
  </si>
  <si>
    <t xml:space="preserve">Interlocuteur</t>
  </si>
  <si>
    <t xml:space="preserve">2. Devis sur le cycle de 3 ans (montants HT, à périmètre équivalent)</t>
  </si>
  <si>
    <t xml:space="preserve">Audit initial</t>
  </si>
  <si>
    <t xml:space="preserve">Audit de surveillance</t>
  </si>
  <si>
    <t xml:space="preserve">Audit de renouvellement (si le devis l’inclut)</t>
  </si>
  <si>
    <t xml:space="preserve">Frais annexes (déplacements, dossier, options)</t>
  </si>
  <si>
    <t xml:space="preserve">Total HT sur le cycle</t>
  </si>
  <si>
    <t xml:space="preserve">Écart avec le devis le moins cher</t>
  </si>
  <si>
    <t xml:space="preserve">3. Notes de 1 à 5 par critère (1 = répond mal à votre besoin, 3 = répond, 5 = répond très bien)</t>
  </si>
  <si>
    <t xml:space="preserve">N°</t>
  </si>
  <si>
    <t xml:space="preserve">Critère</t>
  </si>
  <si>
    <t xml:space="preserve">Ce qui est comparé</t>
  </si>
  <si>
    <t xml:space="preserve">Poids</t>
  </si>
  <si>
    <t xml:space="preserve">Observations</t>
  </si>
  <si>
    <t xml:space="preserve">Accréditation ou labellisation</t>
  </si>
  <si>
    <t xml:space="preserve">Accréditation Cofrac (ou en cours) ou labellisation reconnue par France Compétences, vérifiée sur la liste officielle, et périmètre de catégories d’actions couvert. Note 1 : non confirmée, le certificateur est écarté.</t>
  </si>
  <si>
    <t xml:space="preserve">Expérience de votre secteur</t>
  </si>
  <si>
    <t xml:space="preserve">Organismes de votre taille, de votre domaine ou de vos modalités (distanciel, alternance, formations certifiantes) déjà certifiés ; connaissance du métier par les auditeurs.</t>
  </si>
  <si>
    <t xml:space="preserve">Délai d’audit</t>
  </si>
  <si>
    <t xml:space="preserve">Délai entre la signature du devis et l’audit initial, dates proposées, calendrier annoncé pour l’audit de surveillance.</t>
  </si>
  <si>
    <t xml:space="preserve">Modalités sur site ou à distance</t>
  </si>
  <si>
    <t xml:space="preserve">Audit sur site, à distance ou mixte, nombre de jours et d’auditeurs, documents à transmettre avant l’audit.</t>
  </si>
  <si>
    <t xml:space="preserve">Périmètre du devis</t>
  </si>
  <si>
    <t xml:space="preserve">Catégories d’actions couvertes, sites, audit complémentaire éventuel, déplacements et frais de dossier : le devis couvre-t-il exactement votre besoin ?</t>
  </si>
  <si>
    <t xml:space="preserve">Prix sur le cycle de 3 ans</t>
  </si>
  <si>
    <t xml:space="preserve">Note calculée : 5 × (devis le moins cher ÷ devis du certificateur), arrondie à une décimale. Le prix compte sur l’ensemble du cycle, pas seulement sur l’audit initial.</t>
  </si>
  <si>
    <t xml:space="preserve">Suivi et renouvellement</t>
  </si>
  <si>
    <t xml:space="preserve">Conditions de l’audit de surveillance et du renouvellement, délai fixé par le certificateur pour transmettre les preuves de correction, traitement des non-conformités majeures, recours.</t>
  </si>
  <si>
    <t xml:space="preserve">Disponibilité</t>
  </si>
  <si>
    <t xml:space="preserve">Interlocuteur identifié, délai de réponse avant et après l’audit, accompagnement des questions sur le référentiel V10.</t>
  </si>
  <si>
    <t xml:space="preserve">Total des poids</t>
  </si>
  <si>
    <t xml:space="preserve">4. Résultat calculé</t>
  </si>
  <si>
    <t xml:space="preserve">Score pondéré (sur 100)</t>
  </si>
  <si>
    <t xml:space="preserve">Le score aide à décider, il ne remplace pas votre jugement.</t>
  </si>
  <si>
    <t xml:space="preserve">Classement (les certificateurs écartés n’ont pas de rang)</t>
  </si>
  <si>
    <t xml:space="preserve">Écart avec le mieux classé (points)</t>
  </si>
  <si>
    <t xml:space="preserve">Lecture</t>
  </si>
  <si>
    <t xml:space="preserve">5. Remarques et décision</t>
  </si>
  <si>
    <t xml:space="preserve">Points forts</t>
  </si>
  <si>
    <t xml:space="preserve">Points d’attention</t>
  </si>
  <si>
    <t xml:space="preserve">Décision</t>
  </si>
  <si>
    <t xml:space="preserve">K-li-T · Modèle Qualiopi V10 · Questions à poser avant de signer</t>
  </si>
  <si>
    <t xml:space="preserve">Questions à poser avant de signer</t>
  </si>
  <si>
    <t xml:space="preserve">Posez ces questions à chaque certificateur avant de signer et notez la réponse dans sa colonne. Cellule orange : réponse manquante. Ajoutez vos propres questions dans les lignes libres.</t>
  </si>
  <si>
    <t xml:space="preserve">Questions listées</t>
  </si>
  <si>
    <t xml:space="preserve">Questions avec au moins une réponse</t>
  </si>
  <si>
    <t xml:space="preserve">Questions sans réponse</t>
  </si>
  <si>
    <t xml:space="preserve">Thème</t>
  </si>
  <si>
    <t xml:space="preserve">Question à poser</t>
  </si>
  <si>
    <t xml:space="preserve">Pourquoi la poser</t>
  </si>
  <si>
    <t xml:space="preserve">Accréditation</t>
  </si>
  <si>
    <t xml:space="preserve">Quelle est votre accréditation (Cofrac) ou votre labellisation (France Compétences), et pour quelles catégories d’actions ?</t>
  </si>
  <si>
    <t xml:space="preserve">Seuls les organismes accrédités ou en cours d’accréditation par le Cofrac, ou une instance de labellisation reconnue par France Compétences, peuvent certifier. Vérifiez sur la liste officielle.</t>
  </si>
  <si>
    <t xml:space="preserve">Votre périmètre couvre-t-il toutes les catégories que je demande : actions de formation, bilans de compétences, VAE, apprentissage ?</t>
  </si>
  <si>
    <t xml:space="preserve">Une catégorie non couverte est une catégorie non certifiée : cela change ce que vous pouvez afficher.</t>
  </si>
  <si>
    <t xml:space="preserve">Expérience</t>
  </si>
  <si>
    <t xml:space="preserve">Combien d’organismes de ma taille ou de mon domaine avez-vous certifiés, et quels auditeurs seraient affectés ?</t>
  </si>
  <si>
    <t xml:space="preserve">L’appréciation de l’auditeur doit être proportionnée aux caractéristiques de vos formations. Un auditeur qui connaît votre métier pose de meilleures questions.</t>
  </si>
  <si>
    <t xml:space="preserve">Vos auditeurs connaissent-ils mes modalités : formation à distance, alternance, formations certifiantes ?</t>
  </si>
  <si>
    <t xml:space="preserve">Ces modalités déclenchent des preuves spécifiques (suivi des modules à distance, articulation centre et entreprise, habilitation).</t>
  </si>
  <si>
    <t xml:space="preserve">Calendrier</t>
  </si>
  <si>
    <t xml:space="preserve">Quel délai entre la signature du devis et l’audit initial ? Quelles dates proposez-vous ?</t>
  </si>
  <si>
    <t xml:space="preserve">Le délai compte si vous avez une échéance de financement ou de réponse à un appel d’offres.</t>
  </si>
  <si>
    <t xml:space="preserve">Quelle version du référentiel et du guide de lecture s’appliquera à mon audit, selon sa date ?</t>
  </si>
  <si>
    <t xml:space="preserve">Les audits à partir du 1er novembre 2026 relèvent du référentiel issu du décret n° 2026-728. Le calendrier transitoire envisagé est à confirmer avec le certificateur.</t>
  </si>
  <si>
    <t xml:space="preserve">Modalités</t>
  </si>
  <si>
    <t xml:space="preserve">L’audit se fait-il sur site, à distance ou en mixte ? Combien de jours et combien d’auditeurs ?</t>
  </si>
  <si>
    <t xml:space="preserve">La durée de l’audit et le nombre d’auditeurs pèsent sur le prix : demandez ce qui est prévu pour votre dossier.</t>
  </si>
  <si>
    <t xml:space="preserve">Quels documents dois-je transmettre avant l’audit, et sous quel délai ?</t>
  </si>
  <si>
    <t xml:space="preserve">Prévoir le temps de préparation interne : il fait partie du coût réel.</t>
  </si>
  <si>
    <t xml:space="preserve">Devis</t>
  </si>
  <si>
    <t xml:space="preserve">Que comprend le devis : audit initial, audit de surveillance, renouvellement, déplacements, frais de dossier, options ?</t>
  </si>
  <si>
    <t xml:space="preserve">Comparer des devis qui ne couvrent pas le même périmètre ne sert à rien. Saisissez les montants dans le bloc Devis de l’onglet Comparaison.</t>
  </si>
  <si>
    <t xml:space="preserve">Les prix de l’audit de surveillance et du renouvellement sont-ils fixés dès maintenant ? Pour quelle durée ?</t>
  </si>
  <si>
    <t xml:space="preserve">Un prix d’appel bas à l’audit initial peut cacher des audits suivants plus chers.</t>
  </si>
  <si>
    <t xml:space="preserve">Quels frais s’ajoutent si l’audit est reporté ou si un audit complémentaire est nécessaire ?</t>
  </si>
  <si>
    <t xml:space="preserve">Ces frais sont rarement dans le devis initial.</t>
  </si>
  <si>
    <t xml:space="preserve">Suivi</t>
  </si>
  <si>
    <t xml:space="preserve">Quel délai fixez-vous pour transmettre les preuves de correction d’une non-conformité, et comment est-il notifié ?</t>
  </si>
  <si>
    <t xml:space="preserve">Ce délai est fixé par le certificateur : notez-le tel qu’il vous est donné, ne le déduisez pas d’un autre organisme.</t>
  </si>
  <si>
    <t xml:space="preserve">Comment et quand est programmé l’audit de surveillance ?</t>
  </si>
  <si>
    <t xml:space="preserve">Il est à prévoir dans votre calendrier de l’année et dans le devis.</t>
  </si>
  <si>
    <t xml:space="preserve">Que se passe-t-il en cas de non-conformité majeure : audit complémentaire, délai, coût ?</t>
  </si>
  <si>
    <t xml:space="preserve">Les indicateurs « majeure seulement » (par exemple 27 ou 32) ne tolèrent aucun écart, même partiel.</t>
  </si>
  <si>
    <t xml:space="preserve">Quelles sont les conditions pour changer de certificateur ou résilier en cours de cycle ?</t>
  </si>
  <si>
    <t xml:space="preserve">Utile si le service ne convient pas : voir aussi les règles de suspension, de retrait et de changement.</t>
  </si>
  <si>
    <t xml:space="preserve">Qui sera mon interlocuteur, et sous quel délai répondez-vous à une question avant et après l’audit ?</t>
  </si>
  <si>
    <t xml:space="preserve">La V10 soulève des questions de lecture : la réactivité du certificateur compte.</t>
  </si>
  <si>
    <t xml:space="preserve">Existe-t-il une procédure de réclamation ou de recours en cas de désaccord sur une décision d’audit ?</t>
  </si>
  <si>
    <t xml:space="preserve">Un certificateur doit pouvoir vous indiquer comment contester une décision.</t>
  </si>
  <si>
    <t xml:space="preserve">Grille de comparaison des devis de certificateurs (exemple fictif)</t>
  </si>
  <si>
    <t xml:space="preserve">Trois certificateurs fictifs (A, B, C) comparés sur un même périmètre. Les montants sont fictifs. Le prix est converti en note ; le certificateur le moins cher n’est pas forcément le mieux classé.</t>
  </si>
  <si>
    <t xml:space="preserve">Organisme de formation fictif (6 personnes)</t>
  </si>
  <si>
    <t xml:space="preserve">Actions de formation, un site, formations en présentiel et à distance</t>
  </si>
  <si>
    <t xml:space="preserve">Dirigeant</t>
  </si>
  <si>
    <t xml:space="preserve">Certificateur A</t>
  </si>
  <si>
    <t xml:space="preserve">Certificateur B</t>
  </si>
  <si>
    <t xml:space="preserve">Certificateur C</t>
  </si>
  <si>
    <t xml:space="preserve">Organisme accrédité (Cofrac)</t>
  </si>
  <si>
    <t xml:space="preserve">Instance de labellisation (France Compétences)</t>
  </si>
  <si>
    <t xml:space="preserve">Chargé de clientèle</t>
  </si>
  <si>
    <t xml:space="preserve">Responsable commercial</t>
  </si>
  <si>
    <t xml:space="preserve">Responsable de secteur</t>
  </si>
  <si>
    <t xml:space="preserve">Accréditation attestée ; priorité aux critères suivants</t>
  </si>
  <si>
    <t xml:space="preserve">Peu de références dans le secteur de la formation continue</t>
  </si>
  <si>
    <t xml:space="preserve">Audit possible dès fin novembre pour B, janvier pour C</t>
  </si>
  <si>
    <t xml:space="preserve">À distance moins coûteux, mixte plus complet</t>
  </si>
  <si>
    <t xml:space="preserve">Déplacements en sus chez B, inclus chez C</t>
  </si>
  <si>
    <t xml:space="preserve">Calculée à partir du bloc Devis</t>
  </si>
  <si>
    <t xml:space="preserve">Délai de correction écrit chez A et C</t>
  </si>
  <si>
    <t xml:space="preserve">Réactivité à tester par un échange téléphonique</t>
  </si>
  <si>
    <t xml:space="preserve">Prix intermédiaire, audit à distance, délai de 4 semaines</t>
  </si>
  <si>
    <t xml:space="preserve">Prix le plus bas, audit possible rapidement</t>
  </si>
  <si>
    <t xml:space="preserve">Meilleure expérience du secteur, devis complet</t>
  </si>
  <si>
    <t xml:space="preserve">Renouvellement à confirmer par écrit</t>
  </si>
  <si>
    <t xml:space="preserve">Prix du renouvellement non fixé, déplacements en sus</t>
  </si>
  <si>
    <t xml:space="preserve">Prix le plus haut, audit repoussé à janvier</t>
  </si>
  <si>
    <t xml:space="preserve">En réserve</t>
  </si>
  <si>
    <t xml:space="preserve">Retenu</t>
  </si>
  <si>
    <t xml:space="preserve">Questions à poser avant de signer (exemple fictif)</t>
  </si>
  <si>
    <t xml:space="preserve">Quelques réponses fictives pour trois certificateurs ; les cellules orange signalent une question sans réponse de ce certificateur.</t>
  </si>
  <si>
    <t xml:space="preserve">Accrédité Cofrac, attestation transmise</t>
  </si>
  <si>
    <t xml:space="preserve">Accrédité Cofrac, numéro à vérifier</t>
  </si>
  <si>
    <t xml:space="preserve">Instance de labellisation, courrier de reconnaissance reçu</t>
  </si>
  <si>
    <t xml:space="preserve">Actions de formation uniquement</t>
  </si>
  <si>
    <t xml:space="preserve">Actions de formation et bilans de compétences</t>
  </si>
  <si>
    <t xml:space="preserve">Quatre catégories</t>
  </si>
  <si>
    <t xml:space="preserve">Audit proposé le 14/12/2026</t>
  </si>
  <si>
    <t xml:space="preserve">Audit proposé le 23/11/2026</t>
  </si>
  <si>
    <t xml:space="preserve">Audit proposé le 25/01/2027</t>
  </si>
  <si>
    <t xml:space="preserve">V10 pour tout audit à partir du 1er novembre</t>
  </si>
  <si>
    <t xml:space="preserve">À confirmer par écrit</t>
  </si>
  <si>
    <t xml:space="preserve">V10, transition expliquée dans le devis</t>
  </si>
  <si>
    <t xml:space="preserve">À distance, 1 auditeur</t>
  </si>
  <si>
    <t xml:space="preserve">Sur site, 1 auditeur</t>
  </si>
  <si>
    <t xml:space="preserve">Mixte, 2 auditeurs</t>
  </si>
  <si>
    <t xml:space="preserve">Initial, surveillance et renouvellement</t>
  </si>
  <si>
    <t xml:space="preserve">Initial et surveillance ; déplacements en sus</t>
  </si>
  <si>
    <t xml:space="preserve">Cycle complet, déplacements inclus</t>
  </si>
  <si>
    <t xml:space="preserve">Prix du cycle garantis</t>
  </si>
  <si>
    <t xml:space="preserve">Prix du renouvellement non fixé</t>
  </si>
  <si>
    <t xml:space="preserve">Délai indiqué dans le rapport</t>
  </si>
  <si>
    <t xml:space="preserve">Délai indiqué à l’oral</t>
  </si>
  <si>
    <t xml:space="preserve">K-li-T · Listes déroulantes (modifiables)</t>
  </si>
  <si>
    <t xml:space="preserve">Ces listes alimentent les menus déroulants des autres onglets. Vous pouvez en modifier le contenu.</t>
  </si>
  <si>
    <t xml:space="preserve">Écarté</t>
  </si>
  <si>
    <t xml:space="preserve">À vérifier</t>
  </si>
</sst>
</file>

<file path=xl/styles.xml><?xml version="1.0" encoding="utf-8"?>
<styleSheet xmlns="http://schemas.openxmlformats.org/spreadsheetml/2006/main">
  <numFmts count="6">
    <numFmt numFmtId="164" formatCode="General"/>
    <numFmt numFmtId="165" formatCode="General"/>
    <numFmt numFmtId="166" formatCode="dd/mm/yyyy"/>
    <numFmt numFmtId="167" formatCode="0.0"/>
    <numFmt numFmtId="168" formatCode="#,##0&quot; €&quot;"/>
    <numFmt numFmtId="169" formatCode="0%"/>
  </numFmts>
  <fonts count="13">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1"/>
      <color rgb="FF1A1816"/>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left"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0"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8" fontId="6" fillId="3" borderId="2" xfId="0" applyFont="true" applyBorder="true" applyAlignment="true" applyProtection="false">
      <alignment horizontal="right" vertical="top" textRotation="0" wrapText="true" indent="0" shrinkToFit="false"/>
      <protection locked="true" hidden="false"/>
    </xf>
    <xf numFmtId="168" fontId="10" fillId="4" borderId="2" xfId="0" applyFont="true" applyBorder="true" applyAlignment="true" applyProtection="false">
      <alignment horizontal="right" vertical="top" textRotation="0" wrapText="true" indent="0" shrinkToFit="false"/>
      <protection locked="true" hidden="false"/>
    </xf>
    <xf numFmtId="169" fontId="6" fillId="4" borderId="2" xfId="0" applyFont="true" applyBorder="true" applyAlignment="true" applyProtection="false">
      <alignment horizontal="right"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7" fontId="12" fillId="4"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137252"/>
      </font>
      <fill>
        <patternFill>
          <bgColor rgb="FFDCF1E9"/>
        </patternFill>
      </fill>
    </dxf>
    <dxf>
      <font>
        <name val="Arial"/>
        <charset val="1"/>
        <family val="0"/>
        <b val="1"/>
        <color rgb="FFB83E24"/>
      </font>
      <fill>
        <patternFill>
          <bgColor rgb="FFFBE6DF"/>
        </patternFill>
      </fill>
    </dxf>
    <dxf>
      <font>
        <name val="Arial"/>
        <charset val="1"/>
        <family val="0"/>
        <color rgb="FFB83E24"/>
      </font>
      <fill>
        <patternFill>
          <bgColor rgb="FFFBE6DF"/>
        </patternFill>
      </fill>
    </dxf>
    <dxf>
      <font>
        <name val="Arial"/>
        <charset val="1"/>
        <family val="0"/>
        <color rgb="FF1A1816"/>
      </font>
      <fill>
        <patternFill>
          <bgColor rgb="FFDCF1E9"/>
        </patternFill>
      </fill>
    </dxf>
    <dxf>
      <font>
        <name val="Arial"/>
        <charset val="1"/>
        <family val="0"/>
        <color rgb="FF1A1816"/>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30" hidden="false" customHeight="true" outlineLevel="0" collapsed="false">
      <c r="B16" s="4" t="s">
        <v>11</v>
      </c>
    </row>
    <row r="17" customFormat="false" ht="30" hidden="false" customHeight="true" outlineLevel="0" collapsed="false">
      <c r="B17" s="4" t="s">
        <v>12</v>
      </c>
    </row>
    <row r="18" customFormat="false" ht="30" hidden="false" customHeight="true" outlineLevel="0" collapsed="false">
      <c r="B18" s="4" t="s">
        <v>13</v>
      </c>
    </row>
    <row r="20" customFormat="false" ht="19.5" hidden="false" customHeight="true" outlineLevel="0" collapsed="false">
      <c r="B20" s="5" t="s">
        <v>14</v>
      </c>
    </row>
    <row r="21" customFormat="false" ht="30" hidden="false" customHeight="true" outlineLevel="0" collapsed="false">
      <c r="B21" s="4" t="s">
        <v>15</v>
      </c>
    </row>
    <row r="23" customFormat="false" ht="19.5" hidden="false" customHeight="true" outlineLevel="0" collapsed="false">
      <c r="B23" s="5" t="s">
        <v>16</v>
      </c>
    </row>
    <row r="24" customFormat="false" ht="18" hidden="false" customHeight="true" outlineLevel="0" collapsed="false">
      <c r="B24" s="6" t="s">
        <v>17</v>
      </c>
    </row>
    <row r="25" customFormat="false" ht="18" hidden="false" customHeight="true" outlineLevel="0" collapsed="false">
      <c r="B25" s="7" t="s">
        <v>18</v>
      </c>
    </row>
    <row r="26" customFormat="false" ht="18" hidden="false" customHeight="true" outlineLevel="0" collapsed="false">
      <c r="B26" s="8" t="s">
        <v>19</v>
      </c>
    </row>
    <row r="28" customFormat="false" ht="19.5" hidden="false" customHeight="true" outlineLevel="0" collapsed="false">
      <c r="B28" s="5" t="s">
        <v>20</v>
      </c>
    </row>
    <row r="29" customFormat="false" ht="30" hidden="false" customHeight="true" outlineLevel="0" collapsed="false">
      <c r="B29" s="4" t="s">
        <v>21</v>
      </c>
    </row>
    <row r="30" customFormat="false" ht="30" hidden="false" customHeight="true" outlineLevel="0" collapsed="false">
      <c r="B30" s="4" t="s">
        <v>22</v>
      </c>
    </row>
    <row r="31" customFormat="false" ht="30" hidden="false" customHeight="true" outlineLevel="0" collapsed="false">
      <c r="B31" s="4" t="s">
        <v>23</v>
      </c>
    </row>
    <row r="32" customFormat="false" ht="16.5" hidden="false" customHeight="true" outlineLevel="0" collapsed="false">
      <c r="B32" s="4" t="s">
        <v>24</v>
      </c>
    </row>
    <row r="34" customFormat="false" ht="19.5" hidden="false" customHeight="true" outlineLevel="0" collapsed="false">
      <c r="B34" s="5" t="s">
        <v>25</v>
      </c>
    </row>
    <row r="35" customFormat="false" ht="16.5" hidden="false" customHeight="true" outlineLevel="0" collapsed="false">
      <c r="B35" s="4" t="s">
        <v>26</v>
      </c>
    </row>
    <row r="37" customFormat="false" ht="43.5" hidden="false" customHeight="true" outlineLevel="0" collapsed="false">
      <c r="B37" s="9" t="s">
        <v>27</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I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46"/>
    <col collapsed="false" customWidth="true" hidden="false" outlineLevel="0" max="4" min="4" style="0" width="9"/>
    <col collapsed="false" customWidth="true" hidden="false" outlineLevel="0" max="8" min="5" style="0" width="19"/>
    <col collapsed="false" customWidth="true" hidden="false" outlineLevel="0" max="9" min="9" style="0" width="34"/>
  </cols>
  <sheetData>
    <row r="1" customFormat="false" ht="21.75" hidden="false" customHeight="true" outlineLevel="0" collapsed="false">
      <c r="A1" s="1" t="s">
        <v>0</v>
      </c>
      <c r="B1" s="2"/>
      <c r="C1" s="2"/>
      <c r="D1" s="2"/>
      <c r="E1" s="2"/>
      <c r="F1" s="2"/>
      <c r="G1" s="2"/>
      <c r="H1" s="2"/>
      <c r="I1" s="2"/>
    </row>
    <row r="2" customFormat="false" ht="25.5" hidden="false" customHeight="true" outlineLevel="0" collapsed="false">
      <c r="A2" s="3" t="s">
        <v>28</v>
      </c>
    </row>
    <row r="3" customFormat="false" ht="16.5" hidden="false" customHeight="true" outlineLevel="0" collapsed="false">
      <c r="A3" s="10" t="s">
        <v>29</v>
      </c>
      <c r="B3" s="10"/>
      <c r="C3" s="10"/>
      <c r="D3" s="10"/>
      <c r="E3" s="10"/>
      <c r="F3" s="10"/>
      <c r="G3" s="10"/>
      <c r="H3" s="10"/>
      <c r="I3" s="10"/>
    </row>
    <row r="4" customFormat="false" ht="19.5" hidden="false" customHeight="true" outlineLevel="0" collapsed="false">
      <c r="A4" s="11" t="s">
        <v>30</v>
      </c>
      <c r="B4" s="11"/>
      <c r="C4" s="12"/>
      <c r="E4" s="11" t="s">
        <v>31</v>
      </c>
      <c r="F4" s="11"/>
      <c r="G4" s="11"/>
      <c r="H4" s="13" t="n">
        <f aca="false">COUNTA(E10:H10)</f>
        <v>0</v>
      </c>
      <c r="I4" s="13"/>
    </row>
    <row r="5" customFormat="false" ht="31.5" hidden="false" customHeight="true" outlineLevel="0" collapsed="false">
      <c r="A5" s="11" t="s">
        <v>32</v>
      </c>
      <c r="B5" s="11"/>
      <c r="C5" s="12"/>
      <c r="E5" s="11" t="s">
        <v>33</v>
      </c>
      <c r="F5" s="11"/>
      <c r="G5" s="11"/>
      <c r="H5" s="13" t="n">
        <f aca="false">D31</f>
        <v>100</v>
      </c>
      <c r="I5" s="13"/>
    </row>
    <row r="6" customFormat="false" ht="19.5" hidden="false" customHeight="true" outlineLevel="0" collapsed="false">
      <c r="A6" s="11" t="s">
        <v>34</v>
      </c>
      <c r="B6" s="11"/>
      <c r="C6" s="14"/>
      <c r="E6" s="11" t="s">
        <v>35</v>
      </c>
      <c r="F6" s="11"/>
      <c r="G6" s="11"/>
      <c r="H6" s="13" t="n">
        <f aca="false">MAX(0,8*COUNTA(E10:H10)-COUNT(E23:H30))</f>
        <v>0</v>
      </c>
      <c r="I6" s="13"/>
    </row>
    <row r="7" customFormat="false" ht="19.5" hidden="false" customHeight="true" outlineLevel="0" collapsed="false">
      <c r="A7" s="11" t="s">
        <v>36</v>
      </c>
      <c r="B7" s="11"/>
      <c r="C7" s="12"/>
      <c r="E7" s="11" t="s">
        <v>37</v>
      </c>
      <c r="F7" s="11"/>
      <c r="G7" s="11"/>
      <c r="H7" s="13" t="str">
        <f aca="false">IFERROR(IF(INDEX(E10:H10,MATCH(1,E34:H34,0))="","(sans nom)",INDEX(E10:H10,MATCH(1,E34:H34,0))),"")</f>
        <v/>
      </c>
      <c r="I7" s="13"/>
    </row>
    <row r="8" customFormat="false" ht="19.5" hidden="false" customHeight="true" outlineLevel="0" collapsed="false">
      <c r="E8" s="11" t="s">
        <v>38</v>
      </c>
      <c r="F8" s="11"/>
      <c r="G8" s="11"/>
      <c r="H8" s="15" t="str">
        <f aca="false">IFERROR(INDEX(E33:H33,MATCH(1,E34:H34,0)),"")</f>
        <v/>
      </c>
      <c r="I8" s="15"/>
    </row>
    <row r="9" customFormat="false" ht="19.5" hidden="false" customHeight="true" outlineLevel="0" collapsed="false">
      <c r="A9" s="16" t="s">
        <v>39</v>
      </c>
      <c r="B9" s="16"/>
      <c r="C9" s="16"/>
      <c r="D9" s="16"/>
      <c r="E9" s="16"/>
      <c r="F9" s="16"/>
      <c r="G9" s="16"/>
      <c r="H9" s="16"/>
      <c r="I9" s="16"/>
    </row>
    <row r="10" customFormat="false" ht="21.75" hidden="false" customHeight="true" outlineLevel="0" collapsed="false">
      <c r="A10" s="11" t="s">
        <v>40</v>
      </c>
      <c r="B10" s="11"/>
      <c r="C10" s="11"/>
      <c r="D10" s="11"/>
      <c r="E10" s="17"/>
      <c r="F10" s="17"/>
      <c r="G10" s="17"/>
      <c r="H10" s="17"/>
    </row>
    <row r="11" customFormat="false" ht="43.5" hidden="false" customHeight="true" outlineLevel="0" collapsed="false">
      <c r="A11" s="11" t="s">
        <v>41</v>
      </c>
      <c r="B11" s="11"/>
      <c r="C11" s="11"/>
      <c r="D11" s="11"/>
      <c r="E11" s="18"/>
      <c r="F11" s="18"/>
      <c r="G11" s="18"/>
      <c r="H11" s="18"/>
    </row>
    <row r="12" customFormat="false" ht="21.75" hidden="false" customHeight="true" outlineLevel="0" collapsed="false">
      <c r="A12" s="11" t="s">
        <v>42</v>
      </c>
      <c r="B12" s="11"/>
      <c r="C12" s="11"/>
      <c r="D12" s="11"/>
      <c r="E12" s="19"/>
      <c r="F12" s="19"/>
      <c r="G12" s="19"/>
      <c r="H12" s="19"/>
    </row>
    <row r="13" customFormat="false" ht="30" hidden="false" customHeight="true" outlineLevel="0" collapsed="false">
      <c r="A13" s="11" t="s">
        <v>43</v>
      </c>
      <c r="B13" s="11"/>
      <c r="C13" s="11"/>
      <c r="D13" s="11"/>
      <c r="E13" s="18"/>
      <c r="F13" s="18"/>
      <c r="G13" s="18"/>
      <c r="H13" s="18"/>
    </row>
    <row r="14" customFormat="false" ht="19.5" hidden="false" customHeight="true" outlineLevel="0" collapsed="false">
      <c r="A14" s="20" t="s">
        <v>44</v>
      </c>
      <c r="B14" s="20"/>
      <c r="C14" s="20"/>
      <c r="D14" s="20"/>
      <c r="E14" s="20"/>
      <c r="F14" s="20"/>
      <c r="G14" s="20"/>
      <c r="H14" s="20"/>
      <c r="I14" s="20"/>
    </row>
    <row r="15" customFormat="false" ht="21.75" hidden="false" customHeight="true" outlineLevel="0" collapsed="false">
      <c r="A15" s="11" t="s">
        <v>45</v>
      </c>
      <c r="B15" s="11"/>
      <c r="C15" s="11"/>
      <c r="D15" s="11"/>
      <c r="E15" s="21"/>
      <c r="F15" s="21"/>
      <c r="G15" s="21"/>
      <c r="H15" s="21"/>
    </row>
    <row r="16" customFormat="false" ht="21.75" hidden="false" customHeight="true" outlineLevel="0" collapsed="false">
      <c r="A16" s="11" t="s">
        <v>46</v>
      </c>
      <c r="B16" s="11"/>
      <c r="C16" s="11"/>
      <c r="D16" s="11"/>
      <c r="E16" s="21"/>
      <c r="F16" s="21"/>
      <c r="G16" s="21"/>
      <c r="H16" s="21"/>
    </row>
    <row r="17" customFormat="false" ht="21.75" hidden="false" customHeight="true" outlineLevel="0" collapsed="false">
      <c r="A17" s="11" t="s">
        <v>47</v>
      </c>
      <c r="B17" s="11"/>
      <c r="C17" s="11"/>
      <c r="D17" s="11"/>
      <c r="E17" s="21"/>
      <c r="F17" s="21"/>
      <c r="G17" s="21"/>
      <c r="H17" s="21"/>
    </row>
    <row r="18" customFormat="false" ht="21.75" hidden="false" customHeight="true" outlineLevel="0" collapsed="false">
      <c r="A18" s="11" t="s">
        <v>48</v>
      </c>
      <c r="B18" s="11"/>
      <c r="C18" s="11"/>
      <c r="D18" s="11"/>
      <c r="E18" s="21"/>
      <c r="F18" s="21"/>
      <c r="G18" s="21"/>
      <c r="H18" s="21"/>
    </row>
    <row r="19" customFormat="false" ht="21.75" hidden="false" customHeight="true" outlineLevel="0" collapsed="false">
      <c r="A19" s="11" t="s">
        <v>49</v>
      </c>
      <c r="B19" s="11"/>
      <c r="C19" s="11"/>
      <c r="D19" s="11"/>
      <c r="E19" s="22" t="str">
        <f aca="false">IF(COUNT(E15:E18)=0,"",SUM(E15:E18))</f>
        <v/>
      </c>
      <c r="F19" s="22" t="str">
        <f aca="false">IF(COUNT(F15:F18)=0,"",SUM(F15:F18))</f>
        <v/>
      </c>
      <c r="G19" s="22" t="str">
        <f aca="false">IF(COUNT(G15:G18)=0,"",SUM(G15:G18))</f>
        <v/>
      </c>
      <c r="H19" s="22" t="str">
        <f aca="false">IF(COUNT(H15:H18)=0,"",SUM(H15:H18))</f>
        <v/>
      </c>
    </row>
    <row r="20" customFormat="false" ht="21.75" hidden="false" customHeight="true" outlineLevel="0" collapsed="false">
      <c r="A20" s="11" t="s">
        <v>50</v>
      </c>
      <c r="B20" s="11"/>
      <c r="C20" s="11"/>
      <c r="D20" s="11"/>
      <c r="E20" s="23" t="str">
        <f aca="false">IF(E19="","",E19/MIN($E$19:$H$19)-1)</f>
        <v/>
      </c>
      <c r="F20" s="23" t="str">
        <f aca="false">IF(F19="","",F19/MIN($E$19:$H$19)-1)</f>
        <v/>
      </c>
      <c r="G20" s="23" t="str">
        <f aca="false">IF(G19="","",G19/MIN($E$19:$H$19)-1)</f>
        <v/>
      </c>
      <c r="H20" s="23" t="str">
        <f aca="false">IF(H19="","",H19/MIN($E$19:$H$19)-1)</f>
        <v/>
      </c>
    </row>
    <row r="21" customFormat="false" ht="19.5" hidden="false" customHeight="true" outlineLevel="0" collapsed="false">
      <c r="A21" s="16" t="s">
        <v>51</v>
      </c>
      <c r="B21" s="16"/>
      <c r="C21" s="16"/>
      <c r="D21" s="16"/>
      <c r="E21" s="16"/>
      <c r="F21" s="16"/>
      <c r="G21" s="16"/>
      <c r="H21" s="16"/>
      <c r="I21" s="16"/>
    </row>
    <row r="22" customFormat="false" ht="30" hidden="false" customHeight="true" outlineLevel="0" collapsed="false">
      <c r="A22" s="24" t="s">
        <v>52</v>
      </c>
      <c r="B22" s="24" t="s">
        <v>53</v>
      </c>
      <c r="C22" s="24" t="s">
        <v>54</v>
      </c>
      <c r="D22" s="24" t="s">
        <v>55</v>
      </c>
      <c r="E22" s="24" t="str">
        <f aca="false">IF(E$10="","Certificateur 1",E$10)</f>
        <v>Certificateur 1</v>
      </c>
      <c r="F22" s="24" t="str">
        <f aca="false">IF(F$10="","Certificateur 2",F$10)</f>
        <v>Certificateur 2</v>
      </c>
      <c r="G22" s="24" t="str">
        <f aca="false">IF(G$10="","Certificateur 3",G$10)</f>
        <v>Certificateur 3</v>
      </c>
      <c r="H22" s="24" t="str">
        <f aca="false">IF(H$10="","Certificateur 4",H$10)</f>
        <v>Certificateur 4</v>
      </c>
      <c r="I22" s="24" t="s">
        <v>56</v>
      </c>
    </row>
    <row r="23" customFormat="false" ht="84" hidden="false" customHeight="true" outlineLevel="0" collapsed="false">
      <c r="A23" s="25" t="n">
        <v>1</v>
      </c>
      <c r="B23" s="11" t="s">
        <v>57</v>
      </c>
      <c r="C23" s="26" t="s">
        <v>58</v>
      </c>
      <c r="D23" s="17" t="n">
        <v>15</v>
      </c>
      <c r="E23" s="27"/>
      <c r="F23" s="27"/>
      <c r="G23" s="27"/>
      <c r="H23" s="27"/>
      <c r="I23" s="12"/>
    </row>
    <row r="24" customFormat="false" ht="70.5" hidden="false" customHeight="true" outlineLevel="0" collapsed="false">
      <c r="A24" s="25" t="n">
        <v>2</v>
      </c>
      <c r="B24" s="11" t="s">
        <v>59</v>
      </c>
      <c r="C24" s="26" t="s">
        <v>60</v>
      </c>
      <c r="D24" s="17" t="n">
        <v>15</v>
      </c>
      <c r="E24" s="27"/>
      <c r="F24" s="27"/>
      <c r="G24" s="27"/>
      <c r="H24" s="27"/>
      <c r="I24" s="12"/>
    </row>
    <row r="25" customFormat="false" ht="45" hidden="false" customHeight="true" outlineLevel="0" collapsed="false">
      <c r="A25" s="25" t="n">
        <v>3</v>
      </c>
      <c r="B25" s="11" t="s">
        <v>61</v>
      </c>
      <c r="C25" s="26" t="s">
        <v>62</v>
      </c>
      <c r="D25" s="17" t="n">
        <v>10</v>
      </c>
      <c r="E25" s="27"/>
      <c r="F25" s="27"/>
      <c r="G25" s="27"/>
      <c r="H25" s="27"/>
      <c r="I25" s="12"/>
    </row>
    <row r="26" customFormat="false" ht="45" hidden="false" customHeight="true" outlineLevel="0" collapsed="false">
      <c r="A26" s="25" t="n">
        <v>4</v>
      </c>
      <c r="B26" s="11" t="s">
        <v>63</v>
      </c>
      <c r="C26" s="26" t="s">
        <v>64</v>
      </c>
      <c r="D26" s="17" t="n">
        <v>10</v>
      </c>
      <c r="E26" s="27"/>
      <c r="F26" s="27"/>
      <c r="G26" s="27"/>
      <c r="H26" s="27"/>
      <c r="I26" s="12"/>
    </row>
    <row r="27" customFormat="false" ht="57.75" hidden="false" customHeight="true" outlineLevel="0" collapsed="false">
      <c r="A27" s="25" t="n">
        <v>5</v>
      </c>
      <c r="B27" s="11" t="s">
        <v>65</v>
      </c>
      <c r="C27" s="26" t="s">
        <v>66</v>
      </c>
      <c r="D27" s="17" t="n">
        <v>15</v>
      </c>
      <c r="E27" s="27"/>
      <c r="F27" s="27"/>
      <c r="G27" s="27"/>
      <c r="H27" s="27"/>
      <c r="I27" s="12"/>
    </row>
    <row r="28" customFormat="false" ht="57.75" hidden="false" customHeight="true" outlineLevel="0" collapsed="false">
      <c r="A28" s="25" t="n">
        <v>6</v>
      </c>
      <c r="B28" s="11" t="s">
        <v>67</v>
      </c>
      <c r="C28" s="26" t="s">
        <v>68</v>
      </c>
      <c r="D28" s="17" t="n">
        <v>15</v>
      </c>
      <c r="E28" s="28" t="str">
        <f aca="false">IF(E$19="","",ROUND(5*MIN($E$19:$H$19)/E$19,1))</f>
        <v/>
      </c>
      <c r="F28" s="28" t="str">
        <f aca="false">IF(F$19="","",ROUND(5*MIN($E$19:$H$19)/F$19,1))</f>
        <v/>
      </c>
      <c r="G28" s="28" t="str">
        <f aca="false">IF(G$19="","",ROUND(5*MIN($E$19:$H$19)/G$19,1))</f>
        <v/>
      </c>
      <c r="H28" s="28" t="str">
        <f aca="false">IF(H$19="","",ROUND(5*MIN($E$19:$H$19)/H$19,1))</f>
        <v/>
      </c>
      <c r="I28" s="12"/>
    </row>
    <row r="29" customFormat="false" ht="70.5" hidden="false" customHeight="true" outlineLevel="0" collapsed="false">
      <c r="A29" s="25" t="n">
        <v>7</v>
      </c>
      <c r="B29" s="11" t="s">
        <v>69</v>
      </c>
      <c r="C29" s="26" t="s">
        <v>70</v>
      </c>
      <c r="D29" s="17" t="n">
        <v>10</v>
      </c>
      <c r="E29" s="27"/>
      <c r="F29" s="27"/>
      <c r="G29" s="27"/>
      <c r="H29" s="27"/>
      <c r="I29" s="12"/>
    </row>
    <row r="30" customFormat="false" ht="45" hidden="false" customHeight="true" outlineLevel="0" collapsed="false">
      <c r="A30" s="25" t="n">
        <v>8</v>
      </c>
      <c r="B30" s="11" t="s">
        <v>71</v>
      </c>
      <c r="C30" s="26" t="s">
        <v>72</v>
      </c>
      <c r="D30" s="17" t="n">
        <v>10</v>
      </c>
      <c r="E30" s="27"/>
      <c r="F30" s="27"/>
      <c r="G30" s="27"/>
      <c r="H30" s="27"/>
      <c r="I30" s="12"/>
    </row>
    <row r="31" customFormat="false" ht="21.75" hidden="false" customHeight="true" outlineLevel="0" collapsed="false">
      <c r="A31" s="11" t="s">
        <v>73</v>
      </c>
      <c r="B31" s="11"/>
      <c r="C31" s="11"/>
      <c r="D31" s="13" t="n">
        <f aca="false">SUM(D23:D30)</f>
        <v>100</v>
      </c>
      <c r="E31" s="29" t="str">
        <f aca="false">IF(D31=100,"Le total fait bien 100.","Attention : le total des poids est de "&amp;D31&amp;" au lieu de 100. Le score reste correct, mais la lecture est plus simple avec 100.")</f>
        <v>Le total fait bien 100.</v>
      </c>
      <c r="F31" s="29"/>
      <c r="G31" s="29"/>
      <c r="H31" s="29"/>
      <c r="I31" s="29"/>
    </row>
    <row r="32" customFormat="false" ht="19.5" hidden="false" customHeight="true" outlineLevel="0" collapsed="false">
      <c r="A32" s="20" t="s">
        <v>74</v>
      </c>
      <c r="B32" s="20"/>
      <c r="C32" s="20"/>
      <c r="D32" s="20"/>
      <c r="E32" s="20"/>
      <c r="F32" s="20"/>
      <c r="G32" s="20"/>
      <c r="H32" s="20"/>
      <c r="I32" s="20"/>
    </row>
    <row r="33" customFormat="false" ht="24" hidden="false" customHeight="true" outlineLevel="0" collapsed="false">
      <c r="A33" s="11" t="s">
        <v>75</v>
      </c>
      <c r="B33" s="11"/>
      <c r="C33" s="11"/>
      <c r="D33" s="11"/>
      <c r="E33" s="30" t="str">
        <f aca="false">IF(COUNT(E23:E30)&lt;8,"",SUMPRODUCT($D$23:$D$30,E23:E30)/(5*SUM($D$23:$D$30))*100)</f>
        <v/>
      </c>
      <c r="F33" s="30" t="str">
        <f aca="false">IF(COUNT(F23:F30)&lt;8,"",SUMPRODUCT($D$23:$D$30,F23:F30)/(5*SUM($D$23:$D$30))*100)</f>
        <v/>
      </c>
      <c r="G33" s="30" t="str">
        <f aca="false">IF(COUNT(G23:G30)&lt;8,"",SUMPRODUCT($D$23:$D$30,G23:G30)/(5*SUM($D$23:$D$30))*100)</f>
        <v/>
      </c>
      <c r="H33" s="30" t="str">
        <f aca="false">IF(COUNT(H23:H30)&lt;8,"",SUMPRODUCT($D$23:$D$30,H23:H30)/(5*SUM($D$23:$D$30))*100)</f>
        <v/>
      </c>
      <c r="I33" s="26" t="s">
        <v>76</v>
      </c>
    </row>
    <row r="34" customFormat="false" ht="21.75" hidden="false" customHeight="true" outlineLevel="0" collapsed="false">
      <c r="A34" s="11" t="s">
        <v>77</v>
      </c>
      <c r="B34" s="11"/>
      <c r="C34" s="11"/>
      <c r="D34" s="11"/>
      <c r="E34" s="31" t="str">
        <f aca="false">IF(OR(E33="",E23=1),"",1+COUNTIFS($E$33:$H$33,"&gt;"&amp;E33,$E$23:$H$23,"&lt;&gt;1"))</f>
        <v/>
      </c>
      <c r="F34" s="31" t="str">
        <f aca="false">IF(OR(F33="",F23=1),"",1+COUNTIFS($E$33:$H$33,"&gt;"&amp;F33,$E$23:$H$23,"&lt;&gt;1"))</f>
        <v/>
      </c>
      <c r="G34" s="31" t="str">
        <f aca="false">IF(OR(G33="",G23=1),"",1+COUNTIFS($E$33:$H$33,"&gt;"&amp;G33,$E$23:$H$23,"&lt;&gt;1"))</f>
        <v/>
      </c>
      <c r="H34" s="31" t="str">
        <f aca="false">IF(OR(H33="",H23=1),"",1+COUNTIFS($E$33:$H$33,"&gt;"&amp;H33,$E$23:$H$23,"&lt;&gt;1"))</f>
        <v/>
      </c>
      <c r="I34" s="26"/>
    </row>
    <row r="35" customFormat="false" ht="21.75" hidden="false" customHeight="true" outlineLevel="0" collapsed="false">
      <c r="A35" s="11" t="s">
        <v>78</v>
      </c>
      <c r="B35" s="11"/>
      <c r="C35" s="11"/>
      <c r="D35" s="11"/>
      <c r="E35" s="28" t="str">
        <f aca="false">IF(E34="","",E33-INDEX($E$33:$H$33,MATCH(1,$E$34:$H$34,0)))</f>
        <v/>
      </c>
      <c r="F35" s="28" t="str">
        <f aca="false">IF(F34="","",F33-INDEX($E$33:$H$33,MATCH(1,$E$34:$H$34,0)))</f>
        <v/>
      </c>
      <c r="G35" s="28" t="str">
        <f aca="false">IF(G34="","",G33-INDEX($E$33:$H$33,MATCH(1,$E$34:$H$34,0)))</f>
        <v/>
      </c>
      <c r="H35" s="28" t="str">
        <f aca="false">IF(H34="","",H33-INDEX($E$33:$H$33,MATCH(1,$E$34:$H$34,0)))</f>
        <v/>
      </c>
      <c r="I35" s="26"/>
    </row>
    <row r="36" customFormat="false" ht="27.75" hidden="false" customHeight="true" outlineLevel="0" collapsed="false">
      <c r="A36" s="11" t="s">
        <v>79</v>
      </c>
      <c r="B36" s="11"/>
      <c r="C36" s="11"/>
      <c r="D36" s="11"/>
      <c r="E36" s="31" t="str">
        <f aca="false">IF(E33="","",IF(E23=1,"Écarté : accréditation non confirmée",IF(E34=1,"Mieux classé","Rang "&amp;E34)))</f>
        <v/>
      </c>
      <c r="F36" s="31" t="str">
        <f aca="false">IF(F33="","",IF(F23=1,"Écarté : accréditation non confirmée",IF(F34=1,"Mieux classé","Rang "&amp;F34)))</f>
        <v/>
      </c>
      <c r="G36" s="31" t="str">
        <f aca="false">IF(G33="","",IF(G23=1,"Écarté : accréditation non confirmée",IF(G34=1,"Mieux classé","Rang "&amp;G34)))</f>
        <v/>
      </c>
      <c r="H36" s="31" t="str">
        <f aca="false">IF(H33="","",IF(H23=1,"Écarté : accréditation non confirmée",IF(H34=1,"Mieux classé","Rang "&amp;H34)))</f>
        <v/>
      </c>
      <c r="I36" s="26"/>
    </row>
    <row r="37" customFormat="false" ht="19.5" hidden="false" customHeight="true" outlineLevel="0" collapsed="false">
      <c r="A37" s="16" t="s">
        <v>80</v>
      </c>
      <c r="B37" s="16"/>
      <c r="C37" s="16"/>
      <c r="D37" s="16"/>
      <c r="E37" s="16"/>
      <c r="F37" s="16"/>
      <c r="G37" s="16"/>
      <c r="H37" s="16"/>
      <c r="I37" s="16"/>
    </row>
    <row r="38" customFormat="false" ht="43.5" hidden="false" customHeight="true" outlineLevel="0" collapsed="false">
      <c r="A38" s="11" t="s">
        <v>81</v>
      </c>
      <c r="B38" s="11"/>
      <c r="C38" s="11"/>
      <c r="D38" s="11"/>
      <c r="E38" s="12"/>
      <c r="F38" s="12"/>
      <c r="G38" s="12"/>
      <c r="H38" s="12"/>
    </row>
    <row r="39" customFormat="false" ht="43.5" hidden="false" customHeight="true" outlineLevel="0" collapsed="false">
      <c r="A39" s="11" t="s">
        <v>82</v>
      </c>
      <c r="B39" s="11"/>
      <c r="C39" s="11"/>
      <c r="D39" s="11"/>
      <c r="E39" s="12"/>
      <c r="F39" s="12"/>
      <c r="G39" s="12"/>
      <c r="H39" s="12"/>
    </row>
    <row r="40" customFormat="false" ht="21.75" hidden="false" customHeight="true" outlineLevel="0" collapsed="false">
      <c r="A40" s="11" t="s">
        <v>83</v>
      </c>
      <c r="B40" s="11"/>
      <c r="C40" s="11"/>
      <c r="D40" s="11"/>
      <c r="E40" s="18"/>
      <c r="F40" s="18"/>
      <c r="G40" s="18"/>
      <c r="H40" s="18"/>
    </row>
  </sheetData>
  <mergeCells count="39">
    <mergeCell ref="A3:I3"/>
    <mergeCell ref="A4:B4"/>
    <mergeCell ref="E4:G4"/>
    <mergeCell ref="H4:I4"/>
    <mergeCell ref="A5:B5"/>
    <mergeCell ref="E5:G5"/>
    <mergeCell ref="H5:I5"/>
    <mergeCell ref="A6:B6"/>
    <mergeCell ref="E6:G6"/>
    <mergeCell ref="H6:I6"/>
    <mergeCell ref="A7:B7"/>
    <mergeCell ref="E7:G7"/>
    <mergeCell ref="H7:I7"/>
    <mergeCell ref="E8:G8"/>
    <mergeCell ref="H8:I8"/>
    <mergeCell ref="A9:I9"/>
    <mergeCell ref="A10:D10"/>
    <mergeCell ref="A11:D11"/>
    <mergeCell ref="A12:D12"/>
    <mergeCell ref="A13:D13"/>
    <mergeCell ref="A14:I14"/>
    <mergeCell ref="A15:D15"/>
    <mergeCell ref="A16:D16"/>
    <mergeCell ref="A17:D17"/>
    <mergeCell ref="A18:D18"/>
    <mergeCell ref="A19:D19"/>
    <mergeCell ref="A20:D20"/>
    <mergeCell ref="A21:I21"/>
    <mergeCell ref="A31:C31"/>
    <mergeCell ref="E31:I31"/>
    <mergeCell ref="A32:I32"/>
    <mergeCell ref="A33:D33"/>
    <mergeCell ref="A34:D34"/>
    <mergeCell ref="A35:D35"/>
    <mergeCell ref="A36:D36"/>
    <mergeCell ref="A37:I37"/>
    <mergeCell ref="A38:D38"/>
    <mergeCell ref="A39:D39"/>
    <mergeCell ref="A40:D40"/>
  </mergeCells>
  <conditionalFormatting sqref="E33:H36">
    <cfRule type="expression" priority="2" aboveAverage="0" equalAverage="0" bottom="0" percent="0" rank="0" text="" dxfId="0">
      <formula>E$34=1</formula>
    </cfRule>
  </conditionalFormatting>
  <conditionalFormatting sqref="E36:H36">
    <cfRule type="expression" priority="3" aboveAverage="0" equalAverage="0" bottom="0" percent="0" rank="0" text="" dxfId="1">
      <formula>LEFT(E$36,6)="Écarté"</formula>
    </cfRule>
  </conditionalFormatting>
  <conditionalFormatting sqref="E23:H30">
    <cfRule type="expression" priority="4" aboveAverage="0" equalAverage="0" bottom="0" percent="0" rank="0" text="" dxfId="2">
      <formula>AND(E23&lt;&gt;"",E23&lt;=2)</formula>
    </cfRule>
    <cfRule type="expression" priority="5" aboveAverage="0" equalAverage="0" bottom="0" percent="0" rank="0" text="" dxfId="3">
      <formula>AND(E23&lt;&gt;"",E23&gt;=4.5)</formula>
    </cfRule>
  </conditionalFormatting>
  <conditionalFormatting sqref="E19:H19">
    <cfRule type="expression" priority="6" aboveAverage="0" equalAverage="0" bottom="0" percent="0" rank="0" text="" dxfId="0">
      <formula>AND(E$19&lt;&gt;"",E$19=MIN($E$19:$H$19))</formula>
    </cfRule>
  </conditionalFormatting>
  <conditionalFormatting sqref="D31">
    <cfRule type="expression" priority="7" aboveAverage="0" equalAverage="0" bottom="0" percent="0" rank="0" text="" dxfId="1">
      <formula>$D$31&lt;&gt;100</formula>
    </cfRule>
  </conditionalFormatting>
  <dataValidations count="6">
    <dataValidation allowBlank="true" errorStyle="stop" operator="between" showDropDown="false" showErrorMessage="false" showInputMessage="false" sqref="E11:H11" type="list">
      <formula1>Listes!$A$4:$A$6</formula1>
      <formula2>0</formula2>
    </dataValidation>
    <dataValidation allowBlank="true" error="Saisissez une date au format jj/mm/aaaa." errorStyle="stop" errorTitle="Date attendue" operator="greaterThan" showDropDown="false" showErrorMessage="true" showInputMessage="false" sqref="E12:H12" type="date">
      <formula1>36526</formula1>
      <formula2>0</formula2>
    </dataValidation>
    <dataValidation allowBlank="true" error="Saisissez un montant positif en euros." errorStyle="stop" errorTitle="Montant" operator="greaterThanOrEqual" showDropDown="false" showErrorMessage="true" showInputMessage="false" sqref="E15:H18" type="decimal">
      <formula1>0</formula1>
      <formula2>0</formula2>
    </dataValidation>
    <dataValidation allowBlank="true" error="Saisissez une note de 1 à 5 (les décimales sont acceptées)." errorStyle="stop" errorTitle="Valeur attendue" operator="between" showDropDown="false" showErrorMessage="true" showInputMessage="false" sqref="E23:H27 E29:H30" type="decimal">
      <formula1>1</formula1>
      <formula2>5</formula2>
    </dataValidation>
    <dataValidation allowBlank="true" error="Saisissez un poids entre 0 et 100." errorStyle="stop" errorTitle="Valeur attendue" operator="between" showDropDown="false" showErrorMessage="true" showInputMessage="false" sqref="D23:D30" type="whole">
      <formula1>0</formula1>
      <formula2>100</formula2>
    </dataValidation>
    <dataValidation allowBlank="true" errorStyle="stop" operator="between" showDropDown="false" showErrorMessage="false" showInputMessage="false" sqref="E40:H40"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0"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4"/>
    <col collapsed="false" customWidth="true" hidden="false" outlineLevel="0" max="3" min="3" style="0" width="50"/>
    <col collapsed="false" customWidth="true" hidden="false" outlineLevel="0" max="4" min="4" style="0" width="46"/>
    <col collapsed="false" customWidth="true" hidden="false" outlineLevel="0" max="8" min="5" style="0" width="22"/>
  </cols>
  <sheetData>
    <row r="1" customFormat="false" ht="21.75" hidden="false" customHeight="true" outlineLevel="0" collapsed="false">
      <c r="A1" s="1" t="s">
        <v>84</v>
      </c>
      <c r="B1" s="2"/>
      <c r="C1" s="2"/>
      <c r="D1" s="2"/>
      <c r="E1" s="2"/>
      <c r="F1" s="2"/>
      <c r="G1" s="2"/>
      <c r="H1" s="2"/>
    </row>
    <row r="2" customFormat="false" ht="25.5" hidden="false" customHeight="true" outlineLevel="0" collapsed="false">
      <c r="A2" s="3" t="s">
        <v>85</v>
      </c>
    </row>
    <row r="3" customFormat="false" ht="16.5" hidden="false" customHeight="true" outlineLevel="0" collapsed="false">
      <c r="A3" s="10" t="s">
        <v>86</v>
      </c>
      <c r="B3" s="10"/>
      <c r="C3" s="10"/>
      <c r="D3" s="10"/>
      <c r="E3" s="10"/>
      <c r="F3" s="10"/>
      <c r="G3" s="10"/>
      <c r="H3" s="10"/>
    </row>
    <row r="4" customFormat="false" ht="19.5" hidden="false" customHeight="true" outlineLevel="0" collapsed="false">
      <c r="C4" s="11" t="s">
        <v>87</v>
      </c>
      <c r="D4" s="13" t="n">
        <f aca="false">COUNTA(C9:C29)</f>
        <v>17</v>
      </c>
    </row>
    <row r="5" customFormat="false" ht="18" hidden="false" customHeight="true" outlineLevel="0" collapsed="false">
      <c r="C5" s="11" t="s">
        <v>88</v>
      </c>
      <c r="D5" s="13" t="n">
        <f aca="false">SUMPRODUCT((C9:C29&lt;&gt;"")*(((E9:E29&lt;&gt;"")+(F9:F29&lt;&gt;"")+(G9:G29&lt;&gt;"")+(H9:H29&lt;&gt;""))&gt;0))</f>
        <v>0</v>
      </c>
    </row>
    <row r="6" customFormat="false" ht="18" hidden="false" customHeight="true" outlineLevel="0" collapsed="false">
      <c r="C6" s="11" t="s">
        <v>89</v>
      </c>
      <c r="D6" s="13" t="n">
        <f aca="false">COUNTA(C9:C29)-SUMPRODUCT((C9:C29&lt;&gt;"")*(((E9:E29&lt;&gt;"")+(F9:F29&lt;&gt;"")+(G9:G29&lt;&gt;"")+(H9:H29&lt;&gt;""))&gt;0))</f>
        <v>17</v>
      </c>
    </row>
    <row r="8" customFormat="false" ht="31.5" hidden="false" customHeight="true" outlineLevel="0" collapsed="false">
      <c r="A8" s="24" t="s">
        <v>52</v>
      </c>
      <c r="B8" s="24" t="s">
        <v>90</v>
      </c>
      <c r="C8" s="24" t="s">
        <v>91</v>
      </c>
      <c r="D8" s="24" t="s">
        <v>92</v>
      </c>
      <c r="E8" s="24" t="str">
        <f aca="false">IF(Comparaison!E$10="","Certificateur 1",Comparaison!E$10)</f>
        <v>Certificateur 1</v>
      </c>
      <c r="F8" s="24" t="str">
        <f aca="false">IF(Comparaison!F$10="","Certificateur 2",Comparaison!F$10)</f>
        <v>Certificateur 2</v>
      </c>
      <c r="G8" s="24" t="str">
        <f aca="false">IF(Comparaison!G$10="","Certificateur 3",Comparaison!G$10)</f>
        <v>Certificateur 3</v>
      </c>
      <c r="H8" s="24" t="str">
        <f aca="false">IF(Comparaison!H$10="","Certificateur 4",Comparaison!H$10)</f>
        <v>Certificateur 4</v>
      </c>
    </row>
    <row r="9" customFormat="false" ht="69.75" hidden="false" customHeight="true" outlineLevel="0" collapsed="false">
      <c r="A9" s="25" t="n">
        <v>1</v>
      </c>
      <c r="B9" s="26" t="s">
        <v>93</v>
      </c>
      <c r="C9" s="26" t="s">
        <v>94</v>
      </c>
      <c r="D9" s="26" t="s">
        <v>95</v>
      </c>
      <c r="E9" s="12"/>
      <c r="F9" s="12"/>
      <c r="G9" s="12"/>
      <c r="H9" s="12"/>
    </row>
    <row r="10" customFormat="false" ht="43.5" hidden="false" customHeight="true" outlineLevel="0" collapsed="false">
      <c r="A10" s="25" t="n">
        <v>2</v>
      </c>
      <c r="B10" s="26" t="s">
        <v>93</v>
      </c>
      <c r="C10" s="26" t="s">
        <v>96</v>
      </c>
      <c r="D10" s="26" t="s">
        <v>97</v>
      </c>
      <c r="E10" s="12"/>
      <c r="F10" s="12"/>
      <c r="G10" s="12"/>
      <c r="H10" s="12"/>
    </row>
    <row r="11" customFormat="false" ht="57" hidden="false" customHeight="true" outlineLevel="0" collapsed="false">
      <c r="A11" s="25" t="n">
        <v>3</v>
      </c>
      <c r="B11" s="26" t="s">
        <v>98</v>
      </c>
      <c r="C11" s="26" t="s">
        <v>99</v>
      </c>
      <c r="D11" s="26" t="s">
        <v>100</v>
      </c>
      <c r="E11" s="12"/>
      <c r="F11" s="12"/>
      <c r="G11" s="12"/>
      <c r="H11" s="12"/>
    </row>
    <row r="12" customFormat="false" ht="57" hidden="false" customHeight="true" outlineLevel="0" collapsed="false">
      <c r="A12" s="25" t="n">
        <v>4</v>
      </c>
      <c r="B12" s="26" t="s">
        <v>98</v>
      </c>
      <c r="C12" s="26" t="s">
        <v>101</v>
      </c>
      <c r="D12" s="26" t="s">
        <v>102</v>
      </c>
      <c r="E12" s="12"/>
      <c r="F12" s="12"/>
      <c r="G12" s="12"/>
      <c r="H12" s="12"/>
    </row>
    <row r="13" customFormat="false" ht="43.5" hidden="false" customHeight="true" outlineLevel="0" collapsed="false">
      <c r="A13" s="25" t="n">
        <v>5</v>
      </c>
      <c r="B13" s="26" t="s">
        <v>103</v>
      </c>
      <c r="C13" s="26" t="s">
        <v>104</v>
      </c>
      <c r="D13" s="26" t="s">
        <v>105</v>
      </c>
      <c r="E13" s="12"/>
      <c r="F13" s="12"/>
      <c r="G13" s="12"/>
      <c r="H13" s="12"/>
    </row>
    <row r="14" customFormat="false" ht="57" hidden="false" customHeight="true" outlineLevel="0" collapsed="false">
      <c r="A14" s="25" t="n">
        <v>6</v>
      </c>
      <c r="B14" s="26" t="s">
        <v>103</v>
      </c>
      <c r="C14" s="26" t="s">
        <v>106</v>
      </c>
      <c r="D14" s="26" t="s">
        <v>107</v>
      </c>
      <c r="E14" s="12"/>
      <c r="F14" s="12"/>
      <c r="G14" s="12"/>
      <c r="H14" s="12"/>
    </row>
    <row r="15" customFormat="false" ht="43.5" hidden="false" customHeight="true" outlineLevel="0" collapsed="false">
      <c r="A15" s="25" t="n">
        <v>7</v>
      </c>
      <c r="B15" s="26" t="s">
        <v>108</v>
      </c>
      <c r="C15" s="26" t="s">
        <v>109</v>
      </c>
      <c r="D15" s="26" t="s">
        <v>110</v>
      </c>
      <c r="E15" s="12"/>
      <c r="F15" s="12"/>
      <c r="G15" s="12"/>
      <c r="H15" s="12"/>
    </row>
    <row r="16" customFormat="false" ht="30.75" hidden="false" customHeight="true" outlineLevel="0" collapsed="false">
      <c r="A16" s="25" t="n">
        <v>8</v>
      </c>
      <c r="B16" s="26" t="s">
        <v>108</v>
      </c>
      <c r="C16" s="26" t="s">
        <v>111</v>
      </c>
      <c r="D16" s="26" t="s">
        <v>112</v>
      </c>
      <c r="E16" s="12"/>
      <c r="F16" s="12"/>
      <c r="G16" s="12"/>
      <c r="H16" s="12"/>
    </row>
    <row r="17" customFormat="false" ht="57" hidden="false" customHeight="true" outlineLevel="0" collapsed="false">
      <c r="A17" s="25" t="n">
        <v>9</v>
      </c>
      <c r="B17" s="26" t="s">
        <v>113</v>
      </c>
      <c r="C17" s="26" t="s">
        <v>114</v>
      </c>
      <c r="D17" s="26" t="s">
        <v>115</v>
      </c>
      <c r="E17" s="12"/>
      <c r="F17" s="12"/>
      <c r="G17" s="12"/>
      <c r="H17" s="12"/>
    </row>
    <row r="18" customFormat="false" ht="43.5" hidden="false" customHeight="true" outlineLevel="0" collapsed="false">
      <c r="A18" s="25" t="n">
        <v>10</v>
      </c>
      <c r="B18" s="26" t="s">
        <v>113</v>
      </c>
      <c r="C18" s="26" t="s">
        <v>116</v>
      </c>
      <c r="D18" s="26" t="s">
        <v>117</v>
      </c>
      <c r="E18" s="12"/>
      <c r="F18" s="12"/>
      <c r="G18" s="12"/>
      <c r="H18" s="12"/>
    </row>
    <row r="19" customFormat="false" ht="30.75" hidden="false" customHeight="true" outlineLevel="0" collapsed="false">
      <c r="A19" s="25" t="n">
        <v>11</v>
      </c>
      <c r="B19" s="26" t="s">
        <v>113</v>
      </c>
      <c r="C19" s="26" t="s">
        <v>118</v>
      </c>
      <c r="D19" s="26" t="s">
        <v>119</v>
      </c>
      <c r="E19" s="12"/>
      <c r="F19" s="12"/>
      <c r="G19" s="12"/>
      <c r="H19" s="12"/>
    </row>
    <row r="20" customFormat="false" ht="43.5" hidden="false" customHeight="true" outlineLevel="0" collapsed="false">
      <c r="A20" s="25" t="n">
        <v>12</v>
      </c>
      <c r="B20" s="26" t="s">
        <v>120</v>
      </c>
      <c r="C20" s="26" t="s">
        <v>121</v>
      </c>
      <c r="D20" s="26" t="s">
        <v>122</v>
      </c>
      <c r="E20" s="12"/>
      <c r="F20" s="12"/>
      <c r="G20" s="12"/>
      <c r="H20" s="12"/>
    </row>
    <row r="21" customFormat="false" ht="30.75" hidden="false" customHeight="true" outlineLevel="0" collapsed="false">
      <c r="A21" s="25" t="n">
        <v>13</v>
      </c>
      <c r="B21" s="26" t="s">
        <v>120</v>
      </c>
      <c r="C21" s="26" t="s">
        <v>123</v>
      </c>
      <c r="D21" s="26" t="s">
        <v>124</v>
      </c>
      <c r="E21" s="12"/>
      <c r="F21" s="12"/>
      <c r="G21" s="12"/>
      <c r="H21" s="12"/>
    </row>
    <row r="22" customFormat="false" ht="43.5" hidden="false" customHeight="true" outlineLevel="0" collapsed="false">
      <c r="A22" s="25" t="n">
        <v>14</v>
      </c>
      <c r="B22" s="26" t="s">
        <v>120</v>
      </c>
      <c r="C22" s="26" t="s">
        <v>125</v>
      </c>
      <c r="D22" s="26" t="s">
        <v>126</v>
      </c>
      <c r="E22" s="12"/>
      <c r="F22" s="12"/>
      <c r="G22" s="12"/>
      <c r="H22" s="12"/>
    </row>
    <row r="23" customFormat="false" ht="43.5" hidden="false" customHeight="true" outlineLevel="0" collapsed="false">
      <c r="A23" s="25" t="n">
        <v>15</v>
      </c>
      <c r="B23" s="26" t="s">
        <v>120</v>
      </c>
      <c r="C23" s="26" t="s">
        <v>127</v>
      </c>
      <c r="D23" s="26" t="s">
        <v>128</v>
      </c>
      <c r="E23" s="12"/>
      <c r="F23" s="12"/>
      <c r="G23" s="12"/>
      <c r="H23" s="12"/>
    </row>
    <row r="24" customFormat="false" ht="43.5" hidden="false" customHeight="true" outlineLevel="0" collapsed="false">
      <c r="A24" s="25" t="n">
        <v>16</v>
      </c>
      <c r="B24" s="26" t="s">
        <v>71</v>
      </c>
      <c r="C24" s="26" t="s">
        <v>129</v>
      </c>
      <c r="D24" s="26" t="s">
        <v>130</v>
      </c>
      <c r="E24" s="12"/>
      <c r="F24" s="12"/>
      <c r="G24" s="12"/>
      <c r="H24" s="12"/>
    </row>
    <row r="25" customFormat="false" ht="43.5" hidden="false" customHeight="true" outlineLevel="0" collapsed="false">
      <c r="A25" s="25" t="n">
        <v>17</v>
      </c>
      <c r="B25" s="26" t="s">
        <v>71</v>
      </c>
      <c r="C25" s="26" t="s">
        <v>131</v>
      </c>
      <c r="D25" s="26" t="s">
        <v>132</v>
      </c>
      <c r="E25" s="12"/>
      <c r="F25" s="12"/>
      <c r="G25" s="12"/>
      <c r="H25" s="12"/>
    </row>
    <row r="26" customFormat="false" ht="24" hidden="false" customHeight="true" outlineLevel="0" collapsed="false">
      <c r="A26" s="25" t="n">
        <v>18</v>
      </c>
      <c r="B26" s="12"/>
      <c r="C26" s="12"/>
      <c r="D26" s="12"/>
      <c r="E26" s="12"/>
      <c r="F26" s="12"/>
      <c r="G26" s="12"/>
      <c r="H26" s="12"/>
    </row>
    <row r="27" customFormat="false" ht="24" hidden="false" customHeight="true" outlineLevel="0" collapsed="false">
      <c r="A27" s="25" t="n">
        <v>19</v>
      </c>
      <c r="B27" s="12"/>
      <c r="C27" s="12"/>
      <c r="D27" s="12"/>
      <c r="E27" s="12"/>
      <c r="F27" s="12"/>
      <c r="G27" s="12"/>
      <c r="H27" s="12"/>
    </row>
    <row r="28" customFormat="false" ht="24" hidden="false" customHeight="true" outlineLevel="0" collapsed="false">
      <c r="A28" s="25" t="n">
        <v>20</v>
      </c>
      <c r="B28" s="12"/>
      <c r="C28" s="12"/>
      <c r="D28" s="12"/>
      <c r="E28" s="12"/>
      <c r="F28" s="12"/>
      <c r="G28" s="12"/>
      <c r="H28" s="12"/>
    </row>
    <row r="29" customFormat="false" ht="24" hidden="false" customHeight="true" outlineLevel="0" collapsed="false">
      <c r="A29" s="25" t="n">
        <v>21</v>
      </c>
      <c r="B29" s="12"/>
      <c r="C29" s="12"/>
      <c r="D29" s="12"/>
      <c r="E29" s="12"/>
      <c r="F29" s="12"/>
      <c r="G29" s="12"/>
      <c r="H29" s="12"/>
    </row>
  </sheetData>
  <mergeCells count="1">
    <mergeCell ref="A3:H3"/>
  </mergeCells>
  <conditionalFormatting sqref="E9:H29">
    <cfRule type="expression" priority="2" aboveAverage="0" equalAverage="0" bottom="0" percent="0" rank="0" text="" dxfId="4">
      <formula>AND($C9&lt;&gt;"",E9="",Comparaison!E$10&lt;&gt;"")</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I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46"/>
    <col collapsed="false" customWidth="true" hidden="false" outlineLevel="0" max="4" min="4" style="0" width="9"/>
    <col collapsed="false" customWidth="true" hidden="false" outlineLevel="0" max="8" min="5" style="0" width="19"/>
    <col collapsed="false" customWidth="true" hidden="false" outlineLevel="0" max="9" min="9" style="0" width="34"/>
  </cols>
  <sheetData>
    <row r="1" customFormat="false" ht="21.75" hidden="false" customHeight="true" outlineLevel="0" collapsed="false">
      <c r="A1" s="1" t="s">
        <v>0</v>
      </c>
      <c r="B1" s="2"/>
      <c r="C1" s="2"/>
      <c r="D1" s="2"/>
      <c r="E1" s="2"/>
      <c r="F1" s="2"/>
      <c r="G1" s="2"/>
      <c r="H1" s="2"/>
      <c r="I1" s="2"/>
    </row>
    <row r="2" customFormat="false" ht="25.5" hidden="false" customHeight="true" outlineLevel="0" collapsed="false">
      <c r="A2" s="3" t="s">
        <v>133</v>
      </c>
    </row>
    <row r="3" customFormat="false" ht="30" hidden="false" customHeight="true" outlineLevel="0" collapsed="false">
      <c r="A3" s="10" t="s">
        <v>134</v>
      </c>
      <c r="B3" s="10"/>
      <c r="C3" s="10"/>
      <c r="D3" s="10"/>
      <c r="E3" s="10"/>
      <c r="F3" s="10"/>
      <c r="G3" s="10"/>
      <c r="H3" s="10"/>
      <c r="I3" s="10"/>
    </row>
    <row r="4" customFormat="false" ht="31.5" hidden="false" customHeight="true" outlineLevel="0" collapsed="false">
      <c r="A4" s="11" t="s">
        <v>30</v>
      </c>
      <c r="B4" s="11"/>
      <c r="C4" s="12" t="s">
        <v>135</v>
      </c>
      <c r="E4" s="11" t="s">
        <v>31</v>
      </c>
      <c r="F4" s="11"/>
      <c r="G4" s="11"/>
      <c r="H4" s="13" t="n">
        <f aca="false">COUNTA(E10:H10)</f>
        <v>3</v>
      </c>
      <c r="I4" s="13"/>
    </row>
    <row r="5" customFormat="false" ht="31.5" hidden="false" customHeight="true" outlineLevel="0" collapsed="false">
      <c r="A5" s="11" t="s">
        <v>32</v>
      </c>
      <c r="B5" s="11"/>
      <c r="C5" s="12" t="s">
        <v>136</v>
      </c>
      <c r="E5" s="11" t="s">
        <v>33</v>
      </c>
      <c r="F5" s="11"/>
      <c r="G5" s="11"/>
      <c r="H5" s="13" t="n">
        <f aca="false">D31</f>
        <v>100</v>
      </c>
      <c r="I5" s="13"/>
    </row>
    <row r="6" customFormat="false" ht="19.5" hidden="false" customHeight="true" outlineLevel="0" collapsed="false">
      <c r="A6" s="11" t="s">
        <v>34</v>
      </c>
      <c r="B6" s="11"/>
      <c r="C6" s="14" t="n">
        <v>46311</v>
      </c>
      <c r="E6" s="11" t="s">
        <v>35</v>
      </c>
      <c r="F6" s="11"/>
      <c r="G6" s="11"/>
      <c r="H6" s="13" t="n">
        <f aca="false">MAX(0,8*COUNTA(E10:H10)-COUNT(E23:H30))</f>
        <v>0</v>
      </c>
      <c r="I6" s="13"/>
    </row>
    <row r="7" customFormat="false" ht="19.5" hidden="false" customHeight="true" outlineLevel="0" collapsed="false">
      <c r="A7" s="11" t="s">
        <v>36</v>
      </c>
      <c r="B7" s="11"/>
      <c r="C7" s="12" t="s">
        <v>137</v>
      </c>
      <c r="E7" s="11" t="s">
        <v>37</v>
      </c>
      <c r="F7" s="11"/>
      <c r="G7" s="11"/>
      <c r="H7" s="13" t="str">
        <f aca="false">IFERROR(IF(INDEX(E10:H10,MATCH(1,E34:H34,0))="","(sans nom)",INDEX(E10:H10,MATCH(1,E34:H34,0))),"")</f>
        <v>Certificateur C</v>
      </c>
      <c r="I7" s="13"/>
    </row>
    <row r="8" customFormat="false" ht="19.5" hidden="false" customHeight="true" outlineLevel="0" collapsed="false">
      <c r="E8" s="11" t="s">
        <v>38</v>
      </c>
      <c r="F8" s="11"/>
      <c r="G8" s="11"/>
      <c r="H8" s="15" t="n">
        <f aca="false">IFERROR(INDEX(E33:H33,MATCH(1,E34:H34,0)),"")</f>
        <v>85.7</v>
      </c>
      <c r="I8" s="15"/>
    </row>
    <row r="9" customFormat="false" ht="19.5" hidden="false" customHeight="true" outlineLevel="0" collapsed="false">
      <c r="A9" s="16" t="s">
        <v>39</v>
      </c>
      <c r="B9" s="16"/>
      <c r="C9" s="16"/>
      <c r="D9" s="16"/>
      <c r="E9" s="16"/>
      <c r="F9" s="16"/>
      <c r="G9" s="16"/>
      <c r="H9" s="16"/>
      <c r="I9" s="16"/>
    </row>
    <row r="10" customFormat="false" ht="21.75" hidden="false" customHeight="true" outlineLevel="0" collapsed="false">
      <c r="A10" s="11" t="s">
        <v>40</v>
      </c>
      <c r="B10" s="11"/>
      <c r="C10" s="11"/>
      <c r="D10" s="11"/>
      <c r="E10" s="17" t="s">
        <v>138</v>
      </c>
      <c r="F10" s="17" t="s">
        <v>139</v>
      </c>
      <c r="G10" s="17" t="s">
        <v>140</v>
      </c>
      <c r="H10" s="17"/>
    </row>
    <row r="11" customFormat="false" ht="43.5" hidden="false" customHeight="true" outlineLevel="0" collapsed="false">
      <c r="A11" s="11" t="s">
        <v>41</v>
      </c>
      <c r="B11" s="11"/>
      <c r="C11" s="11"/>
      <c r="D11" s="11"/>
      <c r="E11" s="18" t="s">
        <v>141</v>
      </c>
      <c r="F11" s="18" t="s">
        <v>141</v>
      </c>
      <c r="G11" s="18" t="s">
        <v>142</v>
      </c>
      <c r="H11" s="18"/>
    </row>
    <row r="12" customFormat="false" ht="21.75" hidden="false" customHeight="true" outlineLevel="0" collapsed="false">
      <c r="A12" s="11" t="s">
        <v>42</v>
      </c>
      <c r="B12" s="11"/>
      <c r="C12" s="11"/>
      <c r="D12" s="11"/>
      <c r="E12" s="19" t="n">
        <v>46307</v>
      </c>
      <c r="F12" s="19" t="n">
        <v>46309</v>
      </c>
      <c r="G12" s="19" t="n">
        <v>46310</v>
      </c>
      <c r="H12" s="19"/>
    </row>
    <row r="13" customFormat="false" ht="30" hidden="false" customHeight="true" outlineLevel="0" collapsed="false">
      <c r="A13" s="11" t="s">
        <v>43</v>
      </c>
      <c r="B13" s="11"/>
      <c r="C13" s="11"/>
      <c r="D13" s="11"/>
      <c r="E13" s="18" t="s">
        <v>143</v>
      </c>
      <c r="F13" s="18" t="s">
        <v>144</v>
      </c>
      <c r="G13" s="18" t="s">
        <v>145</v>
      </c>
      <c r="H13" s="18"/>
    </row>
    <row r="14" customFormat="false" ht="19.5" hidden="false" customHeight="true" outlineLevel="0" collapsed="false">
      <c r="A14" s="20" t="s">
        <v>44</v>
      </c>
      <c r="B14" s="20"/>
      <c r="C14" s="20"/>
      <c r="D14" s="20"/>
      <c r="E14" s="20"/>
      <c r="F14" s="20"/>
      <c r="G14" s="20"/>
      <c r="H14" s="20"/>
      <c r="I14" s="20"/>
    </row>
    <row r="15" customFormat="false" ht="21.75" hidden="false" customHeight="true" outlineLevel="0" collapsed="false">
      <c r="A15" s="11" t="s">
        <v>45</v>
      </c>
      <c r="B15" s="11"/>
      <c r="C15" s="11"/>
      <c r="D15" s="11"/>
      <c r="E15" s="21" t="n">
        <v>1450</v>
      </c>
      <c r="F15" s="21" t="n">
        <v>1200</v>
      </c>
      <c r="G15" s="21" t="n">
        <v>1700</v>
      </c>
      <c r="H15" s="21"/>
    </row>
    <row r="16" customFormat="false" ht="21.75" hidden="false" customHeight="true" outlineLevel="0" collapsed="false">
      <c r="A16" s="11" t="s">
        <v>46</v>
      </c>
      <c r="B16" s="11"/>
      <c r="C16" s="11"/>
      <c r="D16" s="11"/>
      <c r="E16" s="21" t="n">
        <v>1050</v>
      </c>
      <c r="F16" s="21" t="n">
        <v>900</v>
      </c>
      <c r="G16" s="21" t="n">
        <v>1200</v>
      </c>
      <c r="H16" s="21"/>
    </row>
    <row r="17" customFormat="false" ht="21.75" hidden="false" customHeight="true" outlineLevel="0" collapsed="false">
      <c r="A17" s="11" t="s">
        <v>47</v>
      </c>
      <c r="B17" s="11"/>
      <c r="C17" s="11"/>
      <c r="D17" s="11"/>
      <c r="E17" s="21" t="n">
        <v>1250</v>
      </c>
      <c r="F17" s="21" t="n">
        <v>1100</v>
      </c>
      <c r="G17" s="21" t="n">
        <v>1400</v>
      </c>
      <c r="H17" s="21"/>
    </row>
    <row r="18" customFormat="false" ht="21.75" hidden="false" customHeight="true" outlineLevel="0" collapsed="false">
      <c r="A18" s="11" t="s">
        <v>48</v>
      </c>
      <c r="B18" s="11"/>
      <c r="C18" s="11"/>
      <c r="D18" s="11"/>
      <c r="E18" s="21" t="n">
        <v>0</v>
      </c>
      <c r="F18" s="21" t="n">
        <v>150</v>
      </c>
      <c r="G18" s="21" t="n">
        <v>0</v>
      </c>
      <c r="H18" s="21"/>
    </row>
    <row r="19" customFormat="false" ht="21.75" hidden="false" customHeight="true" outlineLevel="0" collapsed="false">
      <c r="A19" s="11" t="s">
        <v>49</v>
      </c>
      <c r="B19" s="11"/>
      <c r="C19" s="11"/>
      <c r="D19" s="11"/>
      <c r="E19" s="22" t="n">
        <f aca="false">IF(COUNT(E15:E18)=0,"",SUM(E15:E18))</f>
        <v>3750</v>
      </c>
      <c r="F19" s="22" t="n">
        <f aca="false">IF(COUNT(F15:F18)=0,"",SUM(F15:F18))</f>
        <v>3350</v>
      </c>
      <c r="G19" s="22" t="n">
        <f aca="false">IF(COUNT(G15:G18)=0,"",SUM(G15:G18))</f>
        <v>4300</v>
      </c>
      <c r="H19" s="22" t="str">
        <f aca="false">IF(COUNT(H15:H18)=0,"",SUM(H15:H18))</f>
        <v/>
      </c>
    </row>
    <row r="20" customFormat="false" ht="21.75" hidden="false" customHeight="true" outlineLevel="0" collapsed="false">
      <c r="A20" s="11" t="s">
        <v>50</v>
      </c>
      <c r="B20" s="11"/>
      <c r="C20" s="11"/>
      <c r="D20" s="11"/>
      <c r="E20" s="23" t="n">
        <f aca="false">IF(E19="","",E19/MIN($E$19:$H$19)-1)</f>
        <v>0.119402985074627</v>
      </c>
      <c r="F20" s="23" t="n">
        <f aca="false">IF(F19="","",F19/MIN($E$19:$H$19)-1)</f>
        <v>0</v>
      </c>
      <c r="G20" s="23" t="n">
        <f aca="false">IF(G19="","",G19/MIN($E$19:$H$19)-1)</f>
        <v>0.283582089552239</v>
      </c>
      <c r="H20" s="23" t="str">
        <f aca="false">IF(H19="","",H19/MIN($E$19:$H$19)-1)</f>
        <v/>
      </c>
    </row>
    <row r="21" customFormat="false" ht="19.5" hidden="false" customHeight="true" outlineLevel="0" collapsed="false">
      <c r="A21" s="16" t="s">
        <v>51</v>
      </c>
      <c r="B21" s="16"/>
      <c r="C21" s="16"/>
      <c r="D21" s="16"/>
      <c r="E21" s="16"/>
      <c r="F21" s="16"/>
      <c r="G21" s="16"/>
      <c r="H21" s="16"/>
      <c r="I21" s="16"/>
    </row>
    <row r="22" customFormat="false" ht="30" hidden="false" customHeight="true" outlineLevel="0" collapsed="false">
      <c r="A22" s="24" t="s">
        <v>52</v>
      </c>
      <c r="B22" s="24" t="s">
        <v>53</v>
      </c>
      <c r="C22" s="24" t="s">
        <v>54</v>
      </c>
      <c r="D22" s="24" t="s">
        <v>55</v>
      </c>
      <c r="E22" s="24" t="str">
        <f aca="false">IF(E$10="","Certificateur 1",E$10)</f>
        <v>Certificateur A</v>
      </c>
      <c r="F22" s="24" t="str">
        <f aca="false">IF(F$10="","Certificateur 2",F$10)</f>
        <v>Certificateur B</v>
      </c>
      <c r="G22" s="24" t="str">
        <f aca="false">IF(G$10="","Certificateur 3",G$10)</f>
        <v>Certificateur C</v>
      </c>
      <c r="H22" s="24" t="str">
        <f aca="false">IF(H$10="","Certificateur 4",H$10)</f>
        <v>Certificateur 4</v>
      </c>
      <c r="I22" s="24" t="s">
        <v>56</v>
      </c>
    </row>
    <row r="23" customFormat="false" ht="84" hidden="false" customHeight="true" outlineLevel="0" collapsed="false">
      <c r="A23" s="25" t="n">
        <v>1</v>
      </c>
      <c r="B23" s="11" t="s">
        <v>57</v>
      </c>
      <c r="C23" s="26" t="s">
        <v>58</v>
      </c>
      <c r="D23" s="17" t="n">
        <v>15</v>
      </c>
      <c r="E23" s="27" t="n">
        <v>5</v>
      </c>
      <c r="F23" s="27" t="n">
        <v>5</v>
      </c>
      <c r="G23" s="27" t="n">
        <v>4</v>
      </c>
      <c r="H23" s="27"/>
      <c r="I23" s="12" t="s">
        <v>146</v>
      </c>
    </row>
    <row r="24" customFormat="false" ht="70.5" hidden="false" customHeight="true" outlineLevel="0" collapsed="false">
      <c r="A24" s="25" t="n">
        <v>2</v>
      </c>
      <c r="B24" s="11" t="s">
        <v>59</v>
      </c>
      <c r="C24" s="26" t="s">
        <v>60</v>
      </c>
      <c r="D24" s="17" t="n">
        <v>15</v>
      </c>
      <c r="E24" s="27" t="n">
        <v>4</v>
      </c>
      <c r="F24" s="27" t="n">
        <v>3</v>
      </c>
      <c r="G24" s="27" t="n">
        <v>5</v>
      </c>
      <c r="H24" s="27"/>
      <c r="I24" s="12" t="s">
        <v>147</v>
      </c>
    </row>
    <row r="25" customFormat="false" ht="45" hidden="false" customHeight="true" outlineLevel="0" collapsed="false">
      <c r="A25" s="25" t="n">
        <v>3</v>
      </c>
      <c r="B25" s="11" t="s">
        <v>61</v>
      </c>
      <c r="C25" s="26" t="s">
        <v>62</v>
      </c>
      <c r="D25" s="17" t="n">
        <v>10</v>
      </c>
      <c r="E25" s="27" t="n">
        <v>3</v>
      </c>
      <c r="F25" s="27" t="n">
        <v>4</v>
      </c>
      <c r="G25" s="27" t="n">
        <v>2</v>
      </c>
      <c r="H25" s="27"/>
      <c r="I25" s="12" t="s">
        <v>148</v>
      </c>
    </row>
    <row r="26" customFormat="false" ht="45" hidden="false" customHeight="true" outlineLevel="0" collapsed="false">
      <c r="A26" s="25" t="n">
        <v>4</v>
      </c>
      <c r="B26" s="11" t="s">
        <v>63</v>
      </c>
      <c r="C26" s="26" t="s">
        <v>64</v>
      </c>
      <c r="D26" s="17" t="n">
        <v>10</v>
      </c>
      <c r="E26" s="27" t="n">
        <v>4</v>
      </c>
      <c r="F26" s="27" t="n">
        <v>3</v>
      </c>
      <c r="G26" s="27" t="n">
        <v>5</v>
      </c>
      <c r="H26" s="27"/>
      <c r="I26" s="12" t="s">
        <v>149</v>
      </c>
    </row>
    <row r="27" customFormat="false" ht="57.75" hidden="false" customHeight="true" outlineLevel="0" collapsed="false">
      <c r="A27" s="25" t="n">
        <v>5</v>
      </c>
      <c r="B27" s="11" t="s">
        <v>65</v>
      </c>
      <c r="C27" s="26" t="s">
        <v>66</v>
      </c>
      <c r="D27" s="17" t="n">
        <v>15</v>
      </c>
      <c r="E27" s="27" t="n">
        <v>4</v>
      </c>
      <c r="F27" s="27" t="n">
        <v>3</v>
      </c>
      <c r="G27" s="27" t="n">
        <v>5</v>
      </c>
      <c r="H27" s="27"/>
      <c r="I27" s="12" t="s">
        <v>150</v>
      </c>
    </row>
    <row r="28" customFormat="false" ht="57.75" hidden="false" customHeight="true" outlineLevel="0" collapsed="false">
      <c r="A28" s="25" t="n">
        <v>6</v>
      </c>
      <c r="B28" s="11" t="s">
        <v>67</v>
      </c>
      <c r="C28" s="26" t="s">
        <v>68</v>
      </c>
      <c r="D28" s="17" t="n">
        <v>15</v>
      </c>
      <c r="E28" s="28" t="n">
        <f aca="false">IF(E$19="","",ROUND(5*MIN($E$19:$H$19)/E$19,1))</f>
        <v>4.5</v>
      </c>
      <c r="F28" s="28" t="n">
        <f aca="false">IF(F$19="","",ROUND(5*MIN($E$19:$H$19)/F$19,1))</f>
        <v>5</v>
      </c>
      <c r="G28" s="28" t="n">
        <f aca="false">IF(G$19="","",ROUND(5*MIN($E$19:$H$19)/G$19,1))</f>
        <v>3.9</v>
      </c>
      <c r="H28" s="28" t="str">
        <f aca="false">IF(H$19="","",ROUND(5*MIN($E$19:$H$19)/H$19,1))</f>
        <v/>
      </c>
      <c r="I28" s="12" t="s">
        <v>151</v>
      </c>
    </row>
    <row r="29" customFormat="false" ht="70.5" hidden="false" customHeight="true" outlineLevel="0" collapsed="false">
      <c r="A29" s="25" t="n">
        <v>7</v>
      </c>
      <c r="B29" s="11" t="s">
        <v>69</v>
      </c>
      <c r="C29" s="26" t="s">
        <v>70</v>
      </c>
      <c r="D29" s="17" t="n">
        <v>10</v>
      </c>
      <c r="E29" s="27" t="n">
        <v>4</v>
      </c>
      <c r="F29" s="27" t="n">
        <v>3</v>
      </c>
      <c r="G29" s="27" t="n">
        <v>5</v>
      </c>
      <c r="H29" s="27"/>
      <c r="I29" s="12" t="s">
        <v>152</v>
      </c>
    </row>
    <row r="30" customFormat="false" ht="45" hidden="false" customHeight="true" outlineLevel="0" collapsed="false">
      <c r="A30" s="25" t="n">
        <v>8</v>
      </c>
      <c r="B30" s="11" t="s">
        <v>71</v>
      </c>
      <c r="C30" s="26" t="s">
        <v>72</v>
      </c>
      <c r="D30" s="17" t="n">
        <v>10</v>
      </c>
      <c r="E30" s="27" t="n">
        <v>4</v>
      </c>
      <c r="F30" s="27" t="n">
        <v>3</v>
      </c>
      <c r="G30" s="27" t="n">
        <v>4</v>
      </c>
      <c r="H30" s="27"/>
      <c r="I30" s="12" t="s">
        <v>153</v>
      </c>
    </row>
    <row r="31" customFormat="false" ht="21.75" hidden="false" customHeight="true" outlineLevel="0" collapsed="false">
      <c r="A31" s="11" t="s">
        <v>73</v>
      </c>
      <c r="B31" s="11"/>
      <c r="C31" s="11"/>
      <c r="D31" s="13" t="n">
        <f aca="false">SUM(D23:D30)</f>
        <v>100</v>
      </c>
      <c r="E31" s="29" t="str">
        <f aca="false">IF(D31=100,"Le total fait bien 100.","Attention : le total des poids est de "&amp;D31&amp;" au lieu de 100. Le score reste correct, mais la lecture est plus simple avec 100.")</f>
        <v>Le total fait bien 100.</v>
      </c>
      <c r="F31" s="29"/>
      <c r="G31" s="29"/>
      <c r="H31" s="29"/>
      <c r="I31" s="29"/>
    </row>
    <row r="32" customFormat="false" ht="19.5" hidden="false" customHeight="true" outlineLevel="0" collapsed="false">
      <c r="A32" s="20" t="s">
        <v>74</v>
      </c>
      <c r="B32" s="20"/>
      <c r="C32" s="20"/>
      <c r="D32" s="20"/>
      <c r="E32" s="20"/>
      <c r="F32" s="20"/>
      <c r="G32" s="20"/>
      <c r="H32" s="20"/>
      <c r="I32" s="20"/>
    </row>
    <row r="33" customFormat="false" ht="24" hidden="false" customHeight="true" outlineLevel="0" collapsed="false">
      <c r="A33" s="11" t="s">
        <v>75</v>
      </c>
      <c r="B33" s="11"/>
      <c r="C33" s="11"/>
      <c r="D33" s="11"/>
      <c r="E33" s="30" t="n">
        <f aca="false">IF(COUNT(E23:E30)&lt;8,"",SUMPRODUCT($D$23:$D$30,E23:E30)/(5*SUM($D$23:$D$30))*100)</f>
        <v>82.5</v>
      </c>
      <c r="F33" s="30" t="n">
        <f aca="false">IF(COUNT(F23:F30)&lt;8,"",SUMPRODUCT($D$23:$D$30,F23:F30)/(5*SUM($D$23:$D$30))*100)</f>
        <v>74</v>
      </c>
      <c r="G33" s="30" t="n">
        <f aca="false">IF(COUNT(G23:G30)&lt;8,"",SUMPRODUCT($D$23:$D$30,G23:G30)/(5*SUM($D$23:$D$30))*100)</f>
        <v>85.7</v>
      </c>
      <c r="H33" s="30" t="str">
        <f aca="false">IF(COUNT(H23:H30)&lt;8,"",SUMPRODUCT($D$23:$D$30,H23:H30)/(5*SUM($D$23:$D$30))*100)</f>
        <v/>
      </c>
      <c r="I33" s="26" t="s">
        <v>76</v>
      </c>
    </row>
    <row r="34" customFormat="false" ht="21.75" hidden="false" customHeight="true" outlineLevel="0" collapsed="false">
      <c r="A34" s="11" t="s">
        <v>77</v>
      </c>
      <c r="B34" s="11"/>
      <c r="C34" s="11"/>
      <c r="D34" s="11"/>
      <c r="E34" s="31" t="n">
        <f aca="false">IF(OR(E33="",E23=1),"",1+COUNTIFS($E$33:$H$33,"&gt;"&amp;E33,$E$23:$H$23,"&lt;&gt;1"))</f>
        <v>2</v>
      </c>
      <c r="F34" s="31" t="n">
        <f aca="false">IF(OR(F33="",F23=1),"",1+COUNTIFS($E$33:$H$33,"&gt;"&amp;F33,$E$23:$H$23,"&lt;&gt;1"))</f>
        <v>3</v>
      </c>
      <c r="G34" s="31" t="n">
        <f aca="false">IF(OR(G33="",G23=1),"",1+COUNTIFS($E$33:$H$33,"&gt;"&amp;G33,$E$23:$H$23,"&lt;&gt;1"))</f>
        <v>1</v>
      </c>
      <c r="H34" s="31" t="str">
        <f aca="false">IF(OR(H33="",H23=1),"",1+COUNTIFS($E$33:$H$33,"&gt;"&amp;H33,$E$23:$H$23,"&lt;&gt;1"))</f>
        <v/>
      </c>
      <c r="I34" s="26"/>
    </row>
    <row r="35" customFormat="false" ht="21.75" hidden="false" customHeight="true" outlineLevel="0" collapsed="false">
      <c r="A35" s="11" t="s">
        <v>78</v>
      </c>
      <c r="B35" s="11"/>
      <c r="C35" s="11"/>
      <c r="D35" s="11"/>
      <c r="E35" s="28" t="n">
        <f aca="false">IF(E34="","",E33-INDEX($E$33:$H$33,MATCH(1,$E$34:$H$34,0)))</f>
        <v>-3.2</v>
      </c>
      <c r="F35" s="28" t="n">
        <f aca="false">IF(F34="","",F33-INDEX($E$33:$H$33,MATCH(1,$E$34:$H$34,0)))</f>
        <v>-11.7</v>
      </c>
      <c r="G35" s="28" t="n">
        <f aca="false">IF(G34="","",G33-INDEX($E$33:$H$33,MATCH(1,$E$34:$H$34,0)))</f>
        <v>0</v>
      </c>
      <c r="H35" s="28" t="str">
        <f aca="false">IF(H34="","",H33-INDEX($E$33:$H$33,MATCH(1,$E$34:$H$34,0)))</f>
        <v/>
      </c>
      <c r="I35" s="26"/>
    </row>
    <row r="36" customFormat="false" ht="27.75" hidden="false" customHeight="true" outlineLevel="0" collapsed="false">
      <c r="A36" s="11" t="s">
        <v>79</v>
      </c>
      <c r="B36" s="11"/>
      <c r="C36" s="11"/>
      <c r="D36" s="11"/>
      <c r="E36" s="31" t="str">
        <f aca="false">IF(E33="","",IF(E23=1,"Écarté : accréditation non confirmée",IF(E34=1,"Mieux classé","Rang "&amp;E34)))</f>
        <v>Rang 2</v>
      </c>
      <c r="F36" s="31" t="str">
        <f aca="false">IF(F33="","",IF(F23=1,"Écarté : accréditation non confirmée",IF(F34=1,"Mieux classé","Rang "&amp;F34)))</f>
        <v>Rang 3</v>
      </c>
      <c r="G36" s="31" t="str">
        <f aca="false">IF(G33="","",IF(G23=1,"Écarté : accréditation non confirmée",IF(G34=1,"Mieux classé","Rang "&amp;G34)))</f>
        <v>Mieux classé</v>
      </c>
      <c r="H36" s="31" t="str">
        <f aca="false">IF(H33="","",IF(H23=1,"Écarté : accréditation non confirmée",IF(H34=1,"Mieux classé","Rang "&amp;H34)))</f>
        <v/>
      </c>
      <c r="I36" s="26"/>
    </row>
    <row r="37" customFormat="false" ht="19.5" hidden="false" customHeight="true" outlineLevel="0" collapsed="false">
      <c r="A37" s="16" t="s">
        <v>80</v>
      </c>
      <c r="B37" s="16"/>
      <c r="C37" s="16"/>
      <c r="D37" s="16"/>
      <c r="E37" s="16"/>
      <c r="F37" s="16"/>
      <c r="G37" s="16"/>
      <c r="H37" s="16"/>
      <c r="I37" s="16"/>
    </row>
    <row r="38" customFormat="false" ht="57.75" hidden="false" customHeight="true" outlineLevel="0" collapsed="false">
      <c r="A38" s="11" t="s">
        <v>81</v>
      </c>
      <c r="B38" s="11"/>
      <c r="C38" s="11"/>
      <c r="D38" s="11"/>
      <c r="E38" s="12" t="s">
        <v>154</v>
      </c>
      <c r="F38" s="12" t="s">
        <v>155</v>
      </c>
      <c r="G38" s="12" t="s">
        <v>156</v>
      </c>
      <c r="H38" s="12"/>
    </row>
    <row r="39" customFormat="false" ht="45" hidden="false" customHeight="true" outlineLevel="0" collapsed="false">
      <c r="A39" s="11" t="s">
        <v>82</v>
      </c>
      <c r="B39" s="11"/>
      <c r="C39" s="11"/>
      <c r="D39" s="11"/>
      <c r="E39" s="12" t="s">
        <v>157</v>
      </c>
      <c r="F39" s="12" t="s">
        <v>158</v>
      </c>
      <c r="G39" s="12" t="s">
        <v>159</v>
      </c>
      <c r="H39" s="12"/>
    </row>
    <row r="40" customFormat="false" ht="21.75" hidden="false" customHeight="true" outlineLevel="0" collapsed="false">
      <c r="A40" s="11" t="s">
        <v>83</v>
      </c>
      <c r="B40" s="11"/>
      <c r="C40" s="11"/>
      <c r="D40" s="11"/>
      <c r="E40" s="18" t="s">
        <v>160</v>
      </c>
      <c r="F40" s="18"/>
      <c r="G40" s="18" t="s">
        <v>161</v>
      </c>
      <c r="H40" s="18"/>
    </row>
  </sheetData>
  <mergeCells count="39">
    <mergeCell ref="A3:I3"/>
    <mergeCell ref="A4:B4"/>
    <mergeCell ref="E4:G4"/>
    <mergeCell ref="H4:I4"/>
    <mergeCell ref="A5:B5"/>
    <mergeCell ref="E5:G5"/>
    <mergeCell ref="H5:I5"/>
    <mergeCell ref="A6:B6"/>
    <mergeCell ref="E6:G6"/>
    <mergeCell ref="H6:I6"/>
    <mergeCell ref="A7:B7"/>
    <mergeCell ref="E7:G7"/>
    <mergeCell ref="H7:I7"/>
    <mergeCell ref="E8:G8"/>
    <mergeCell ref="H8:I8"/>
    <mergeCell ref="A9:I9"/>
    <mergeCell ref="A10:D10"/>
    <mergeCell ref="A11:D11"/>
    <mergeCell ref="A12:D12"/>
    <mergeCell ref="A13:D13"/>
    <mergeCell ref="A14:I14"/>
    <mergeCell ref="A15:D15"/>
    <mergeCell ref="A16:D16"/>
    <mergeCell ref="A17:D17"/>
    <mergeCell ref="A18:D18"/>
    <mergeCell ref="A19:D19"/>
    <mergeCell ref="A20:D20"/>
    <mergeCell ref="A21:I21"/>
    <mergeCell ref="A31:C31"/>
    <mergeCell ref="E31:I31"/>
    <mergeCell ref="A32:I32"/>
    <mergeCell ref="A33:D33"/>
    <mergeCell ref="A34:D34"/>
    <mergeCell ref="A35:D35"/>
    <mergeCell ref="A36:D36"/>
    <mergeCell ref="A37:I37"/>
    <mergeCell ref="A38:D38"/>
    <mergeCell ref="A39:D39"/>
    <mergeCell ref="A40:D40"/>
  </mergeCells>
  <conditionalFormatting sqref="E33:H36">
    <cfRule type="expression" priority="2" aboveAverage="0" equalAverage="0" bottom="0" percent="0" rank="0" text="" dxfId="0">
      <formula>E$34=1</formula>
    </cfRule>
  </conditionalFormatting>
  <conditionalFormatting sqref="E36:H36">
    <cfRule type="expression" priority="3" aboveAverage="0" equalAverage="0" bottom="0" percent="0" rank="0" text="" dxfId="1">
      <formula>LEFT(E$36,6)="Écarté"</formula>
    </cfRule>
  </conditionalFormatting>
  <conditionalFormatting sqref="E23:H30">
    <cfRule type="expression" priority="4" aboveAverage="0" equalAverage="0" bottom="0" percent="0" rank="0" text="" dxfId="2">
      <formula>AND(E23&lt;&gt;"",E23&lt;=2)</formula>
    </cfRule>
    <cfRule type="expression" priority="5" aboveAverage="0" equalAverage="0" bottom="0" percent="0" rank="0" text="" dxfId="3">
      <formula>AND(E23&lt;&gt;"",E23&gt;=4.5)</formula>
    </cfRule>
  </conditionalFormatting>
  <conditionalFormatting sqref="E19:H19">
    <cfRule type="expression" priority="6" aboveAverage="0" equalAverage="0" bottom="0" percent="0" rank="0" text="" dxfId="0">
      <formula>AND(E$19&lt;&gt;"",E$19=MIN($E$19:$H$19))</formula>
    </cfRule>
  </conditionalFormatting>
  <conditionalFormatting sqref="D31">
    <cfRule type="expression" priority="7" aboveAverage="0" equalAverage="0" bottom="0" percent="0" rank="0" text="" dxfId="1">
      <formula>$D$31&lt;&gt;100</formula>
    </cfRule>
  </conditionalFormatting>
  <dataValidations count="6">
    <dataValidation allowBlank="true" error="Saisissez une date au format jj/mm/aaaa." errorStyle="stop" errorTitle="Date attendue" operator="greaterThan" showDropDown="false" showErrorMessage="true" showInputMessage="false" sqref="E12:H12" type="date">
      <formula1>36526</formula1>
      <formula2>0</formula2>
    </dataValidation>
    <dataValidation allowBlank="true" error="Saisissez un montant positif en euros." errorStyle="stop" errorTitle="Montant" operator="greaterThanOrEqual" showDropDown="false" showErrorMessage="true" showInputMessage="false" sqref="E15:H18" type="decimal">
      <formula1>0</formula1>
      <formula2>0</formula2>
    </dataValidation>
    <dataValidation allowBlank="true" error="Saisissez une note de 1 à 5 (les décimales sont acceptées)." errorStyle="stop" errorTitle="Valeur attendue" operator="between" showDropDown="false" showErrorMessage="true" showInputMessage="false" sqref="E23:H27 E29:H30" type="decimal">
      <formula1>1</formula1>
      <formula2>5</formula2>
    </dataValidation>
    <dataValidation allowBlank="true" error="Saisissez un poids entre 0 et 100." errorStyle="stop" errorTitle="Valeur attendue" operator="between" showDropDown="false" showErrorMessage="true" showInputMessage="false" sqref="D23:D30" type="whole">
      <formula1>0</formula1>
      <formula2>100</formula2>
    </dataValidation>
    <dataValidation allowBlank="true" errorStyle="stop" operator="between" showDropDown="false" showErrorMessage="false" showInputMessage="false" sqref="E11:H11" type="list">
      <formula1>Listes!$A$4:$A$6</formula1>
      <formula2>0</formula2>
    </dataValidation>
    <dataValidation allowBlank="true" errorStyle="stop" operator="between" showDropDown="false" showErrorMessage="false" showInputMessage="false" sqref="E40:H40"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0"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4"/>
    <col collapsed="false" customWidth="true" hidden="false" outlineLevel="0" max="3" min="3" style="0" width="50"/>
    <col collapsed="false" customWidth="true" hidden="false" outlineLevel="0" max="4" min="4" style="0" width="46"/>
    <col collapsed="false" customWidth="true" hidden="false" outlineLevel="0" max="8" min="5" style="0" width="22"/>
  </cols>
  <sheetData>
    <row r="1" customFormat="false" ht="21.75" hidden="false" customHeight="true" outlineLevel="0" collapsed="false">
      <c r="A1" s="1" t="s">
        <v>84</v>
      </c>
      <c r="B1" s="2"/>
      <c r="C1" s="2"/>
      <c r="D1" s="2"/>
      <c r="E1" s="2"/>
      <c r="F1" s="2"/>
      <c r="G1" s="2"/>
      <c r="H1" s="2"/>
    </row>
    <row r="2" customFormat="false" ht="25.5" hidden="false" customHeight="true" outlineLevel="0" collapsed="false">
      <c r="A2" s="3" t="s">
        <v>162</v>
      </c>
    </row>
    <row r="3" customFormat="false" ht="16.5" hidden="false" customHeight="true" outlineLevel="0" collapsed="false">
      <c r="A3" s="10" t="s">
        <v>163</v>
      </c>
      <c r="B3" s="10"/>
      <c r="C3" s="10"/>
      <c r="D3" s="10"/>
      <c r="E3" s="10"/>
      <c r="F3" s="10"/>
      <c r="G3" s="10"/>
      <c r="H3" s="10"/>
    </row>
    <row r="4" customFormat="false" ht="19.5" hidden="false" customHeight="true" outlineLevel="0" collapsed="false">
      <c r="C4" s="11" t="s">
        <v>87</v>
      </c>
      <c r="D4" s="13" t="n">
        <f aca="false">COUNTA(C9:C29)</f>
        <v>17</v>
      </c>
    </row>
    <row r="5" customFormat="false" ht="18" hidden="false" customHeight="true" outlineLevel="0" collapsed="false">
      <c r="C5" s="11" t="s">
        <v>88</v>
      </c>
      <c r="D5" s="13" t="n">
        <f aca="false">SUMPRODUCT((C9:C29&lt;&gt;"")*(((E9:E29&lt;&gt;"")+(F9:F29&lt;&gt;"")+(G9:G29&lt;&gt;"")+(H9:H29&lt;&gt;""))&gt;0))</f>
        <v>8</v>
      </c>
    </row>
    <row r="6" customFormat="false" ht="18" hidden="false" customHeight="true" outlineLevel="0" collapsed="false">
      <c r="C6" s="11" t="s">
        <v>89</v>
      </c>
      <c r="D6" s="13" t="n">
        <f aca="false">COUNTA(C9:C29)-SUMPRODUCT((C9:C29&lt;&gt;"")*(((E9:E29&lt;&gt;"")+(F9:F29&lt;&gt;"")+(G9:G29&lt;&gt;"")+(H9:H29&lt;&gt;""))&gt;0))</f>
        <v>9</v>
      </c>
    </row>
    <row r="8" customFormat="false" ht="31.5" hidden="false" customHeight="true" outlineLevel="0" collapsed="false">
      <c r="A8" s="24" t="s">
        <v>52</v>
      </c>
      <c r="B8" s="24" t="s">
        <v>90</v>
      </c>
      <c r="C8" s="24" t="s">
        <v>91</v>
      </c>
      <c r="D8" s="24" t="s">
        <v>92</v>
      </c>
      <c r="E8" s="24" t="str">
        <f aca="false">IF('Exemple comparaison'!E$10="","Certificateur 1",'Exemple comparaison'!E$10)</f>
        <v>Certificateur A</v>
      </c>
      <c r="F8" s="24" t="str">
        <f aca="false">IF('Exemple comparaison'!F$10="","Certificateur 2",'Exemple comparaison'!F$10)</f>
        <v>Certificateur B</v>
      </c>
      <c r="G8" s="24" t="str">
        <f aca="false">IF('Exemple comparaison'!G$10="","Certificateur 3",'Exemple comparaison'!G$10)</f>
        <v>Certificateur C</v>
      </c>
      <c r="H8" s="24" t="str">
        <f aca="false">IF('Exemple comparaison'!H$10="","Certificateur 4",'Exemple comparaison'!H$10)</f>
        <v>Certificateur 4</v>
      </c>
    </row>
    <row r="9" customFormat="false" ht="69.75" hidden="false" customHeight="true" outlineLevel="0" collapsed="false">
      <c r="A9" s="25" t="n">
        <v>1</v>
      </c>
      <c r="B9" s="26" t="s">
        <v>93</v>
      </c>
      <c r="C9" s="26" t="s">
        <v>94</v>
      </c>
      <c r="D9" s="26" t="s">
        <v>95</v>
      </c>
      <c r="E9" s="12" t="s">
        <v>164</v>
      </c>
      <c r="F9" s="12" t="s">
        <v>165</v>
      </c>
      <c r="G9" s="12" t="s">
        <v>166</v>
      </c>
      <c r="H9" s="12"/>
    </row>
    <row r="10" customFormat="false" ht="43.5" hidden="false" customHeight="true" outlineLevel="0" collapsed="false">
      <c r="A10" s="25" t="n">
        <v>2</v>
      </c>
      <c r="B10" s="26" t="s">
        <v>93</v>
      </c>
      <c r="C10" s="26" t="s">
        <v>96</v>
      </c>
      <c r="D10" s="26" t="s">
        <v>97</v>
      </c>
      <c r="E10" s="12" t="s">
        <v>167</v>
      </c>
      <c r="F10" s="12" t="s">
        <v>168</v>
      </c>
      <c r="G10" s="12" t="s">
        <v>169</v>
      </c>
      <c r="H10" s="12"/>
    </row>
    <row r="11" customFormat="false" ht="57" hidden="false" customHeight="true" outlineLevel="0" collapsed="false">
      <c r="A11" s="25" t="n">
        <v>3</v>
      </c>
      <c r="B11" s="26" t="s">
        <v>98</v>
      </c>
      <c r="C11" s="26" t="s">
        <v>99</v>
      </c>
      <c r="D11" s="26" t="s">
        <v>100</v>
      </c>
      <c r="E11" s="12"/>
      <c r="F11" s="12"/>
      <c r="G11" s="12"/>
      <c r="H11" s="12"/>
    </row>
    <row r="12" customFormat="false" ht="57" hidden="false" customHeight="true" outlineLevel="0" collapsed="false">
      <c r="A12" s="25" t="n">
        <v>4</v>
      </c>
      <c r="B12" s="26" t="s">
        <v>98</v>
      </c>
      <c r="C12" s="26" t="s">
        <v>101</v>
      </c>
      <c r="D12" s="26" t="s">
        <v>102</v>
      </c>
      <c r="E12" s="12"/>
      <c r="F12" s="12"/>
      <c r="G12" s="12"/>
      <c r="H12" s="12"/>
    </row>
    <row r="13" customFormat="false" ht="43.5" hidden="false" customHeight="true" outlineLevel="0" collapsed="false">
      <c r="A13" s="25" t="n">
        <v>5</v>
      </c>
      <c r="B13" s="26" t="s">
        <v>103</v>
      </c>
      <c r="C13" s="26" t="s">
        <v>104</v>
      </c>
      <c r="D13" s="26" t="s">
        <v>105</v>
      </c>
      <c r="E13" s="12" t="s">
        <v>170</v>
      </c>
      <c r="F13" s="12" t="s">
        <v>171</v>
      </c>
      <c r="G13" s="12" t="s">
        <v>172</v>
      </c>
      <c r="H13" s="12"/>
    </row>
    <row r="14" customFormat="false" ht="57" hidden="false" customHeight="true" outlineLevel="0" collapsed="false">
      <c r="A14" s="25" t="n">
        <v>6</v>
      </c>
      <c r="B14" s="26" t="s">
        <v>103</v>
      </c>
      <c r="C14" s="26" t="s">
        <v>106</v>
      </c>
      <c r="D14" s="26" t="s">
        <v>107</v>
      </c>
      <c r="E14" s="12" t="s">
        <v>173</v>
      </c>
      <c r="F14" s="12" t="s">
        <v>174</v>
      </c>
      <c r="G14" s="12" t="s">
        <v>175</v>
      </c>
      <c r="H14" s="12"/>
    </row>
    <row r="15" customFormat="false" ht="43.5" hidden="false" customHeight="true" outlineLevel="0" collapsed="false">
      <c r="A15" s="25" t="n">
        <v>7</v>
      </c>
      <c r="B15" s="26" t="s">
        <v>108</v>
      </c>
      <c r="C15" s="26" t="s">
        <v>109</v>
      </c>
      <c r="D15" s="26" t="s">
        <v>110</v>
      </c>
      <c r="E15" s="12" t="s">
        <v>176</v>
      </c>
      <c r="F15" s="12" t="s">
        <v>177</v>
      </c>
      <c r="G15" s="12" t="s">
        <v>178</v>
      </c>
      <c r="H15" s="12"/>
    </row>
    <row r="16" customFormat="false" ht="30.75" hidden="false" customHeight="true" outlineLevel="0" collapsed="false">
      <c r="A16" s="25" t="n">
        <v>8</v>
      </c>
      <c r="B16" s="26" t="s">
        <v>108</v>
      </c>
      <c r="C16" s="26" t="s">
        <v>111</v>
      </c>
      <c r="D16" s="26" t="s">
        <v>112</v>
      </c>
      <c r="E16" s="12"/>
      <c r="F16" s="12"/>
      <c r="G16" s="12"/>
      <c r="H16" s="12"/>
    </row>
    <row r="17" customFormat="false" ht="57" hidden="false" customHeight="true" outlineLevel="0" collapsed="false">
      <c r="A17" s="25" t="n">
        <v>9</v>
      </c>
      <c r="B17" s="26" t="s">
        <v>113</v>
      </c>
      <c r="C17" s="26" t="s">
        <v>114</v>
      </c>
      <c r="D17" s="26" t="s">
        <v>115</v>
      </c>
      <c r="E17" s="12" t="s">
        <v>179</v>
      </c>
      <c r="F17" s="12" t="s">
        <v>180</v>
      </c>
      <c r="G17" s="12" t="s">
        <v>181</v>
      </c>
      <c r="H17" s="12"/>
    </row>
    <row r="18" customFormat="false" ht="43.5" hidden="false" customHeight="true" outlineLevel="0" collapsed="false">
      <c r="A18" s="25" t="n">
        <v>10</v>
      </c>
      <c r="B18" s="26" t="s">
        <v>113</v>
      </c>
      <c r="C18" s="26" t="s">
        <v>116</v>
      </c>
      <c r="D18" s="26" t="s">
        <v>117</v>
      </c>
      <c r="E18" s="12" t="s">
        <v>182</v>
      </c>
      <c r="F18" s="12" t="s">
        <v>183</v>
      </c>
      <c r="G18" s="12" t="s">
        <v>182</v>
      </c>
      <c r="H18" s="12"/>
    </row>
    <row r="19" customFormat="false" ht="30.75" hidden="false" customHeight="true" outlineLevel="0" collapsed="false">
      <c r="A19" s="25" t="n">
        <v>11</v>
      </c>
      <c r="B19" s="26" t="s">
        <v>113</v>
      </c>
      <c r="C19" s="26" t="s">
        <v>118</v>
      </c>
      <c r="D19" s="26" t="s">
        <v>119</v>
      </c>
      <c r="E19" s="12"/>
      <c r="F19" s="12"/>
      <c r="G19" s="12"/>
      <c r="H19" s="12"/>
    </row>
    <row r="20" customFormat="false" ht="43.5" hidden="false" customHeight="true" outlineLevel="0" collapsed="false">
      <c r="A20" s="25" t="n">
        <v>12</v>
      </c>
      <c r="B20" s="26" t="s">
        <v>120</v>
      </c>
      <c r="C20" s="26" t="s">
        <v>121</v>
      </c>
      <c r="D20" s="26" t="s">
        <v>122</v>
      </c>
      <c r="E20" s="12" t="s">
        <v>184</v>
      </c>
      <c r="F20" s="12" t="s">
        <v>185</v>
      </c>
      <c r="G20" s="12" t="s">
        <v>184</v>
      </c>
      <c r="H20" s="12"/>
    </row>
    <row r="21" customFormat="false" ht="30.75" hidden="false" customHeight="true" outlineLevel="0" collapsed="false">
      <c r="A21" s="25" t="n">
        <v>13</v>
      </c>
      <c r="B21" s="26" t="s">
        <v>120</v>
      </c>
      <c r="C21" s="26" t="s">
        <v>123</v>
      </c>
      <c r="D21" s="26" t="s">
        <v>124</v>
      </c>
      <c r="E21" s="12"/>
      <c r="F21" s="12"/>
      <c r="G21" s="12"/>
      <c r="H21" s="12"/>
    </row>
    <row r="22" customFormat="false" ht="43.5" hidden="false" customHeight="true" outlineLevel="0" collapsed="false">
      <c r="A22" s="25" t="n">
        <v>14</v>
      </c>
      <c r="B22" s="26" t="s">
        <v>120</v>
      </c>
      <c r="C22" s="26" t="s">
        <v>125</v>
      </c>
      <c r="D22" s="26" t="s">
        <v>126</v>
      </c>
      <c r="E22" s="12"/>
      <c r="F22" s="12"/>
      <c r="G22" s="12"/>
      <c r="H22" s="12"/>
    </row>
    <row r="23" customFormat="false" ht="43.5" hidden="false" customHeight="true" outlineLevel="0" collapsed="false">
      <c r="A23" s="25" t="n">
        <v>15</v>
      </c>
      <c r="B23" s="26" t="s">
        <v>120</v>
      </c>
      <c r="C23" s="26" t="s">
        <v>127</v>
      </c>
      <c r="D23" s="26" t="s">
        <v>128</v>
      </c>
      <c r="E23" s="12"/>
      <c r="F23" s="12"/>
      <c r="G23" s="12"/>
      <c r="H23" s="12"/>
    </row>
    <row r="24" customFormat="false" ht="43.5" hidden="false" customHeight="true" outlineLevel="0" collapsed="false">
      <c r="A24" s="25" t="n">
        <v>16</v>
      </c>
      <c r="B24" s="26" t="s">
        <v>71</v>
      </c>
      <c r="C24" s="26" t="s">
        <v>129</v>
      </c>
      <c r="D24" s="26" t="s">
        <v>130</v>
      </c>
      <c r="E24" s="12"/>
      <c r="F24" s="12"/>
      <c r="G24" s="12"/>
      <c r="H24" s="12"/>
    </row>
    <row r="25" customFormat="false" ht="43.5" hidden="false" customHeight="true" outlineLevel="0" collapsed="false">
      <c r="A25" s="25" t="n">
        <v>17</v>
      </c>
      <c r="B25" s="26" t="s">
        <v>71</v>
      </c>
      <c r="C25" s="26" t="s">
        <v>131</v>
      </c>
      <c r="D25" s="26" t="s">
        <v>132</v>
      </c>
      <c r="E25" s="12"/>
      <c r="F25" s="12"/>
      <c r="G25" s="12"/>
      <c r="H25" s="12"/>
    </row>
    <row r="26" customFormat="false" ht="24" hidden="false" customHeight="true" outlineLevel="0" collapsed="false">
      <c r="A26" s="25" t="n">
        <v>18</v>
      </c>
      <c r="B26" s="12"/>
      <c r="C26" s="12"/>
      <c r="D26" s="12"/>
      <c r="E26" s="12"/>
      <c r="F26" s="12"/>
      <c r="G26" s="12"/>
      <c r="H26" s="12"/>
    </row>
    <row r="27" customFormat="false" ht="24" hidden="false" customHeight="true" outlineLevel="0" collapsed="false">
      <c r="A27" s="25" t="n">
        <v>19</v>
      </c>
      <c r="B27" s="12"/>
      <c r="C27" s="12"/>
      <c r="D27" s="12"/>
      <c r="E27" s="12"/>
      <c r="F27" s="12"/>
      <c r="G27" s="12"/>
      <c r="H27" s="12"/>
    </row>
    <row r="28" customFormat="false" ht="24" hidden="false" customHeight="true" outlineLevel="0" collapsed="false">
      <c r="A28" s="25" t="n">
        <v>20</v>
      </c>
      <c r="B28" s="12"/>
      <c r="C28" s="12"/>
      <c r="D28" s="12"/>
      <c r="E28" s="12"/>
      <c r="F28" s="12"/>
      <c r="G28" s="12"/>
      <c r="H28" s="12"/>
    </row>
    <row r="29" customFormat="false" ht="24" hidden="false" customHeight="true" outlineLevel="0" collapsed="false">
      <c r="A29" s="25" t="n">
        <v>21</v>
      </c>
      <c r="B29" s="12"/>
      <c r="C29" s="12"/>
      <c r="D29" s="12"/>
      <c r="E29" s="12"/>
      <c r="F29" s="12"/>
      <c r="G29" s="12"/>
      <c r="H29" s="12"/>
    </row>
  </sheetData>
  <mergeCells count="1">
    <mergeCell ref="A3:H3"/>
  </mergeCells>
  <conditionalFormatting sqref="E9:H29">
    <cfRule type="expression" priority="2" aboveAverage="0" equalAverage="0" bottom="0" percent="0" rank="0" text="" dxfId="4">
      <formula>AND($C9&lt;&gt;"",E9="",'Exemple comparaison'!E$10&lt;&gt;"")</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34"/>
  </cols>
  <sheetData>
    <row r="1" customFormat="false" ht="21.75" hidden="false" customHeight="true" outlineLevel="0" collapsed="false">
      <c r="A1" s="1" t="s">
        <v>186</v>
      </c>
      <c r="B1" s="2"/>
      <c r="C1" s="2"/>
    </row>
    <row r="2" customFormat="false" ht="15" hidden="false" customHeight="false" outlineLevel="0" collapsed="false">
      <c r="A2" s="32" t="s">
        <v>187</v>
      </c>
    </row>
    <row r="3" customFormat="false" ht="15" hidden="false" customHeight="false" outlineLevel="0" collapsed="false">
      <c r="A3" s="24" t="s">
        <v>41</v>
      </c>
      <c r="B3" s="24" t="s">
        <v>83</v>
      </c>
    </row>
    <row r="4" customFormat="false" ht="15" hidden="false" customHeight="false" outlineLevel="0" collapsed="false">
      <c r="A4" s="12" t="s">
        <v>141</v>
      </c>
      <c r="B4" s="12" t="s">
        <v>161</v>
      </c>
    </row>
    <row r="5" customFormat="false" ht="23.85" hidden="false" customHeight="false" outlineLevel="0" collapsed="false">
      <c r="A5" s="12" t="s">
        <v>142</v>
      </c>
      <c r="B5" s="12" t="s">
        <v>188</v>
      </c>
    </row>
    <row r="6" customFormat="false" ht="15" hidden="false" customHeight="false" outlineLevel="0" collapsed="false">
      <c r="A6" s="12" t="s">
        <v>189</v>
      </c>
      <c r="B6" s="12" t="s">
        <v>160</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2026-10-22T10:41:07Z</dcterms:created>
  <dc:creator>K-li-T</dc:creator>
  <dc:description/>
  <dc:language>en-US</dc:language>
  <cp:lastModifiedBy/>
  <dcterms:modified xsi:type="dcterms:W3CDTF">2026-10-22T10:41:07Z</dcterms:modified>
  <cp:revision>0</cp:revision>
  <dc:subject/>
  <dc:title>grille-comparaison-certificateurs-qualiopi.xlsx</dc:title>
</cp:coreProperties>
</file>

<file path=docProps/custom.xml><?xml version="1.0" encoding="utf-8"?>
<Properties xmlns="http://schemas.openxmlformats.org/officeDocument/2006/custom-properties" xmlns:vt="http://schemas.openxmlformats.org/officeDocument/2006/docPropsVTypes"/>
</file>