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Analyse" sheetId="2" state="visible" r:id="rId4"/>
    <sheet name="Matrice et revue" sheetId="3" state="visible" r:id="rId5"/>
    <sheet name="Exemple analyse" sheetId="4" state="visible" r:id="rId6"/>
    <sheet name="Exemple matrice" sheetId="5" state="visible" r:id="rId7"/>
    <sheet name="Listes" sheetId="6" state="visible" r:id="rId8"/>
  </sheets>
  <definedNames>
    <definedName function="false" hidden="false" localSheetId="1" name="_xlnm.Print_Titles" vbProcedure="false">Analyse!$10:$10</definedName>
    <definedName function="false" hidden="false" localSheetId="3" name="_xlnm.Print_Titles" vbProcedure="false">'Exemple analyse'!$10:$10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<sst xmlns="http://schemas.openxmlformats.org/spreadsheetml/2006/main" count="361" uniqueCount="200">
  <si>
    <t xml:space="preserve">K-li-T · Modèle Qualiopi V10 · Indicateur 32 : analyse des risques sur la qualité</t>
  </si>
  <si>
    <t xml:space="preserve">Analyse des risques sur la qualité des formations</t>
  </si>
  <si>
    <t xml:space="preserve">Ce classeur vous aide à construire et à tenir l’analyse des risques sur la qualité des formations que la V10 ajoute à l’indicateur 32 : identifier ce qui pourrait dégrader la qualité de vos formations, évaluer chaque risque (gravité × probabilité), décider des mesures, vérifier qu’elles fonctionnent et revoir l’analyse chaque année. Dix risques types sont préremplis ; la matrice colorée, le bilan et l’état de chaque risque se calculent.</t>
  </si>
  <si>
    <t xml:space="preserve">Mode d’emploi</t>
  </si>
  <si>
    <t xml:space="preserve">1.  Régler les échelles. Dans l’onglet « Matrice et revue », relisez les échelles de gravité et de probabilité (1 à 4) et adaptez leurs descriptions à vos formations. Fixez le seuil de vigilance, le seuil d’action et la périodicité de la revue : les valeurs proposées (3, 6 et 12 mois) sont des repères de terrain K-li-T, pas des exigences du référentiel.</t>
  </si>
  <si>
    <t xml:space="preserve">2.  Identifier. Dans « Analyse », relisez les dix risques types (formateur indisponible, annulation de session, décrochage, retard des supports, dérive des contenus, défaillance d’un sous-traitant, panne de plateforme, accessibilité, information du public, données personnelles), effacez ceux qui ne vous concernent pas, ajoutez les vôtres. Faites-le avec vos formateurs et votre assistante : ils connaissent les incidents réels.</t>
  </si>
  <si>
    <t xml:space="preserve">3.  Évaluer. Pour chaque risque, choisissez une gravité et une probabilité de 1 à 4 : la criticité (gravité × probabilité) et le niveau (acceptable, à surveiller, à traiter) se calculent.</t>
  </si>
  <si>
    <t xml:space="preserve">4.  Traiter. Notez les mesures déjà en place, puis les mesures à mettre en place pour les risques à traiter, avec un responsable et une échéance. Un risque à traiter sans mesure s’affiche « Mesure à définir », une mesure dépassée « Mesure en retard ».</t>
  </si>
  <si>
    <t xml:space="preserve">5.  Vérifier. Quand une mesure est réalisée, notez la date, réévaluez la gravité et la probabilité après mesures, puis indiquez si la mesure est efficace et la date de vérification. L’état du risque se met à jour.</t>
  </si>
  <si>
    <t xml:space="preserve">6.  Revoir. Dans « Matrice et revue », lisez les matrices avant et après mesures et le bilan, puis notez la revue annuelle dans le journal. Revoyez aussi l’analyse après un changement important.</t>
  </si>
  <si>
    <t xml:space="preserve">Ce que dit le document de travail (indicateur 32)</t>
  </si>
  <si>
    <t xml:space="preserve">Le texte de l’indicateur, modifié par le décret, ajoute aux mesures d’amélioration continue, fondées sur l’analyse des appréciations et des réclamations, une analyse des risques sur la qualité des formations délivrées.</t>
  </si>
  <si>
    <t xml:space="preserve">Pour les CFA, l’analyse couvre notamment la gestion des absences, des compétences, des partenariats et du modèle économique : les domaines « Absences et abandons », « Intervenants et compétences », « Sous-traitance et partenariats » et « Modèle économique » de la liste en tiennent compte.</t>
  </si>
  <si>
    <t xml:space="preserve">L’indicateur 32 ne fait pas partie des indicateurs pondérables : le non-respect, même partiel, entraîne une non-conformité majeure. Pour un nouvel entrant, il est audité à l’audit de surveillance.</t>
  </si>
  <si>
    <t xml:space="preserve">Le référentiel n’impose ni formulaire ni méthode : la démarche de ce classeur (identifier, évaluer, traiter, vérifier, revoir) est un repère de terrain K-li-T, qui rejoint celle de l’analyse des risques de l’ISO 9001.</t>
  </si>
  <si>
    <t xml:space="preserve">Code couleur</t>
  </si>
  <si>
    <t xml:space="preserve">Cellule blanche : à remplir.</t>
  </si>
  <si>
    <t xml:space="preserve">Cellule verte : calculée automatiquement, ne pas modifier.</t>
  </si>
  <si>
    <t xml:space="preserve">Cellule crème : libellé ou rappel du référentiel.</t>
  </si>
  <si>
    <t xml:space="preserve">Contenu du fichier</t>
  </si>
  <si>
    <t xml:space="preserve">•  Analyse : 25 lignes dont les dix risques types préremplis (domaine, risque, conséquence), avec criticité, niveau, criticité après mesures et état calculés.</t>
  </si>
  <si>
    <t xml:space="preserve">•  Matrice et revue : échelles de gravité et de probabilité, seuils, deux matrices colorées (avant et après mesures), bilan, revue annuelle et journal des revues.</t>
  </si>
  <si>
    <t xml:space="preserve">•  Exemple analyse et exemple matrice : douze risques d’un organisme de formation fictif de six personnes (dix risques types et deux risques propres) : cinq à traiter avant mesures, aucun après.</t>
  </si>
  <si>
    <t xml:space="preserve">•  Listes : les domaines et les verdicts d’efficacité, modifiables.</t>
  </si>
  <si>
    <t xml:space="preserve">Pour aller plus loin</t>
  </si>
  <si>
    <t xml:space="preserve">L’article qui accompagne ce modèle : k-li-t.com/qualiopi-indicateur-32-amelioration-risques/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</si>
  <si>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</si>
  <si>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Une ligne par risque : évaluez la gravité et la probabilité de 1 à 4, décidez des mesures, vérifiez leur efficacité, puis réévaluez. Les échelles et les seuils se règlent dans l’onglet de la matrice.</t>
  </si>
  <si>
    <t xml:space="preserve">Périmètre analysé (formations, catégories d’actions)</t>
  </si>
  <si>
    <t xml:space="preserve">Risques identifiés</t>
  </si>
  <si>
    <t xml:space="preserve">Criticité = gravité × probabilité. Au-dessus du seuil d’action, une mesure est exigée ; entre le seuil de vigilance et le seuil d’action, le risque est surveillé. Les échelles et les seuils proposés sont des repères de terrain K-li-T : adaptez-les à vos formations. Après mesures, saisissez la gravité et la probabilité réévaluées ; sans réévaluation, la criticité reste celle de départ.</t>
  </si>
  <si>
    <t xml:space="preserve">Date du jour</t>
  </si>
  <si>
    <t xml:space="preserve">Risques à traiter avant mesures</t>
  </si>
  <si>
    <t xml:space="preserve">Seuil de vigilance (repris de l’onglet matrice)</t>
  </si>
  <si>
    <t xml:space="preserve">Mesures en retard</t>
  </si>
  <si>
    <t xml:space="preserve">Seuil d’action (repris de l’onglet matrice)</t>
  </si>
  <si>
    <t xml:space="preserve">Risques à traiter sans mesure définie</t>
  </si>
  <si>
    <t xml:space="preserve">Mesures réalisées dont l’efficacité reste à vérifier</t>
  </si>
  <si>
    <t xml:space="preserve">1. Le risque</t>
  </si>
  <si>
    <t xml:space="preserve">2. Évaluation avant mesures</t>
  </si>
  <si>
    <t xml:space="preserve">3. Mesures et échéance</t>
  </si>
  <si>
    <t xml:space="preserve">4. Évaluation après mesures</t>
  </si>
  <si>
    <t xml:space="preserve">5. Efficacité et état</t>
  </si>
  <si>
    <t xml:space="preserve">N°</t>
  </si>
  <si>
    <t xml:space="preserve">Domaine</t>
  </si>
  <si>
    <t xml:space="preserve">Risque (ce qui pourrait dégrader la qualité)</t>
  </si>
  <si>
    <t xml:space="preserve">Conséquence pour le stagiaire ou la formation</t>
  </si>
  <si>
    <t xml:space="preserve">Gravité (1 à 4)</t>
  </si>
  <si>
    <t xml:space="preserve">Probabilité (1 à 4)</t>
  </si>
  <si>
    <t xml:space="preserve">Criticité</t>
  </si>
  <si>
    <t xml:space="preserve">Niveau</t>
  </si>
  <si>
    <t xml:space="preserve">Mesures déjà en place</t>
  </si>
  <si>
    <t xml:space="preserve">Mesures à mettre en place</t>
  </si>
  <si>
    <t xml:space="preserve">Responsable</t>
  </si>
  <si>
    <t xml:space="preserve">Échéance</t>
  </si>
  <si>
    <t xml:space="preserve">Réalisée le</t>
  </si>
  <si>
    <t xml:space="preserve">Gravité après mesures</t>
  </si>
  <si>
    <t xml:space="preserve">Probabilité après mesures</t>
  </si>
  <si>
    <t xml:space="preserve">Criticité après mesures</t>
  </si>
  <si>
    <t xml:space="preserve">Efficacité vérifiée</t>
  </si>
  <si>
    <t xml:space="preserve">Vérifiée le</t>
  </si>
  <si>
    <t xml:space="preserve">État</t>
  </si>
  <si>
    <t xml:space="preserve">Intervenants et compétences</t>
  </si>
  <si>
    <t xml:space="preserve">Formateur indisponible (maladie, désistement, retard)</t>
  </si>
  <si>
    <t xml:space="preserve">Session annulée, reportée ou assurée par un intervenant non qualifié</t>
  </si>
  <si>
    <t xml:space="preserve">Réalisation et animation</t>
  </si>
  <si>
    <t xml:space="preserve">Annulation ou report d’une session (trop peu d’inscrits, événement extérieur)</t>
  </si>
  <si>
    <t xml:space="preserve">Stagiaires et financeurs informés tardivement, perte de confiance, charges déjà engagées</t>
  </si>
  <si>
    <t xml:space="preserve">Absences et abandons</t>
  </si>
  <si>
    <t xml:space="preserve">Décrochage ou abandon du stagiaire</t>
  </si>
  <si>
    <t xml:space="preserve">Objectifs non atteints, parcours interrompu, taux d’abandon dégradé</t>
  </si>
  <si>
    <t xml:space="preserve">Retard de livraison des supports pédagogiques</t>
  </si>
  <si>
    <t xml:space="preserve">Session démarrée sans supports ou avec une version provisoire</t>
  </si>
  <si>
    <t xml:space="preserve">Conception des contenus</t>
  </si>
  <si>
    <t xml:space="preserve">Dérive des contenus (non actualisés ou différents du programme annoncé)</t>
  </si>
  <si>
    <t xml:space="preserve">Écart entre la promesse, le programme et ce qui est enseigné ; contenu dépassé</t>
  </si>
  <si>
    <t xml:space="preserve">Sous-traitance et partenariats</t>
  </si>
  <si>
    <t xml:space="preserve">Défaillance d’un sous-traitant</t>
  </si>
  <si>
    <t xml:space="preserve">Prestation non réalisée ou non conforme, preuves non fournies</t>
  </si>
  <si>
    <t xml:space="preserve">Moyens techniques et plateforme</t>
  </si>
  <si>
    <t xml:space="preserve">Panne de la plateforme ou des outils à distance</t>
  </si>
  <si>
    <t xml:space="preserve">Stagiaires sans accès, séquences interrompues, retard dans les parcours</t>
  </si>
  <si>
    <t xml:space="preserve">Accessibilité et handicap</t>
  </si>
  <si>
    <t xml:space="preserve">Non-respect des conditions d’accessibilité (besoin d’aménagement non anticipé)</t>
  </si>
  <si>
    <t xml:space="preserve">Stagiaire en situation de handicap mal accueilli, parcours compromis</t>
  </si>
  <si>
    <t xml:space="preserve">Information du public</t>
  </si>
  <si>
    <t xml:space="preserve">Mauvaise information du public (offre, prérequis, financement, reconnaissance délivrée)</t>
  </si>
  <si>
    <t xml:space="preserve">Public mal orienté, attentes non satisfaites, mention de nature à induire en erreur</t>
  </si>
  <si>
    <t xml:space="preserve">Données personnelles</t>
  </si>
  <si>
    <t xml:space="preserve">Atteinte aux données personnelles des stagiaires (perte, fuite, accès non autorisé)</t>
  </si>
  <si>
    <t xml:space="preserve">Stagiaires lésés, obligations non respectées, atteinte à la confiance</t>
  </si>
  <si>
    <t xml:space="preserve">K-li-T · Modèle Qualiopi V10 · Indicateur 32 : matrice des risques et revue</t>
  </si>
  <si>
    <t xml:space="preserve">Matrice des risques, bilan et revue annuelle</t>
  </si>
  <si>
    <t xml:space="preserve">Réglez ici les échelles et les seuils (cellules blanches), puis lisez les matrices avant et après mesures, le bilan et la revue annuelle : tout se calcule à partir de l’onglet d’analyse.</t>
  </si>
  <si>
    <t xml:space="preserve">1a. Échelle de gravité (modifiable)</t>
  </si>
  <si>
    <t xml:space="preserve">1b. Échelle de probabilité (modifiable)</t>
  </si>
  <si>
    <t xml:space="preserve">Libellé</t>
  </si>
  <si>
    <t xml:space="preserve">Description (à adapter à vos formations)</t>
  </si>
  <si>
    <t xml:space="preserve">Mineure</t>
  </si>
  <si>
    <t xml:space="preserve">Gêne ponctuelle, sans effet sur l’atteinte des objectifs</t>
  </si>
  <si>
    <t xml:space="preserve">Rare</t>
  </si>
  <si>
    <t xml:space="preserve">Ne s’est jamais produit et reste peu plausible</t>
  </si>
  <si>
    <t xml:space="preserve">Significative</t>
  </si>
  <si>
    <t xml:space="preserve">Dégradation limitée d’une partie de la prestation, rattrapable</t>
  </si>
  <si>
    <t xml:space="preserve">Possible</t>
  </si>
  <si>
    <t xml:space="preserve">S’est produit une fois, ou pourrait se produire dans l’année</t>
  </si>
  <si>
    <t xml:space="preserve">Grave</t>
  </si>
  <si>
    <t xml:space="preserve">Objectifs compromis pour une partie des stagiaires, ou plainte d’un financeur</t>
  </si>
  <si>
    <t xml:space="preserve">Probable</t>
  </si>
  <si>
    <t xml:space="preserve">S’est produit plusieurs fois</t>
  </si>
  <si>
    <t xml:space="preserve">Critique</t>
  </si>
  <si>
    <t xml:space="preserve">Prestation non délivrée ou non conforme, atteinte aux personnes ou à la certification</t>
  </si>
  <si>
    <t xml:space="preserve">Fréquent</t>
  </si>
  <si>
    <t xml:space="preserve">Se produit à presque chaque session</t>
  </si>
  <si>
    <t xml:space="preserve">2. Seuils et périodicité (repères de terrain K-li-T, à adapter)</t>
  </si>
  <si>
    <t xml:space="preserve">Seuil de vigilance : criticité à partir de laquelle on surveille</t>
  </si>
  <si>
    <t xml:space="preserve">Le référentiel n’impose ni échelle, ni seuil, ni méthode : l’auditeur attend une analyse des risques sur la qualité des formations, cohérente avec vos prestations, et des suites données. Avec une échelle de 1 à 4, la criticité va de 1 à 16 ; les valeurs de 3 (vigilance) et de 6 (action) sont un point de départ à ajuster. Une revue par an est le rythme proposé ; revoyez aussi l’analyse après un changement important.</t>
  </si>
  <si>
    <t xml:space="preserve">Seuil d’action : criticité à partir de laquelle une mesure est exigée</t>
  </si>
  <si>
    <t xml:space="preserve">Périodicité de la revue de l’analyse, en mois</t>
  </si>
  <si>
    <t xml:space="preserve">3a. Matrice avant mesures (nombre de risques)</t>
  </si>
  <si>
    <t xml:space="preserve">3b. Matrice après mesures (nombre de risques)</t>
  </si>
  <si>
    <t xml:space="preserve">Gravité \ Probabilité</t>
  </si>
  <si>
    <t xml:space="preserve">Acceptable</t>
  </si>
  <si>
    <t xml:space="preserve">À surveiller</t>
  </si>
  <si>
    <t xml:space="preserve">À traiter</t>
  </si>
  <si>
    <t xml:space="preserve">Après mesures : un risque non réévalué reste à sa place de départ.</t>
  </si>
  <si>
    <t xml:space="preserve">4. Bilan de l’analyse</t>
  </si>
  <si>
    <t xml:space="preserve">5. Revue annuelle</t>
  </si>
  <si>
    <t xml:space="preserve">Date de la première analyse</t>
  </si>
  <si>
    <t xml:space="preserve">Risques évalués (gravité et probabilité saisies)</t>
  </si>
  <si>
    <t xml:space="preserve">Dernière revue</t>
  </si>
  <si>
    <t xml:space="preserve">À traiter avant mesures</t>
  </si>
  <si>
    <t xml:space="preserve">Périodicité de la revue (mois)</t>
  </si>
  <si>
    <t xml:space="preserve">À surveiller avant mesures</t>
  </si>
  <si>
    <t xml:space="preserve">Prochaine revue</t>
  </si>
  <si>
    <t xml:space="preserve">Acceptables avant mesures</t>
  </si>
  <si>
    <t xml:space="preserve">État de la revue</t>
  </si>
  <si>
    <t xml:space="preserve">À traiter après mesures (criticité réévaluée)</t>
  </si>
  <si>
    <t xml:space="preserve">Revoyez l’analyse au moins une fois par an, et après tout changement important : nouvelle offre de formation, nouveau sous-traitant, nouvelle plateforme, évolution réglementaire, incident grave. Notez chaque revue dans le journal ci-dessous : c’est la preuve que l’analyse vit.</t>
  </si>
  <si>
    <t xml:space="preserve">Criticité moyenne avant mesures</t>
  </si>
  <si>
    <t xml:space="preserve">Criticité moyenne après mesures</t>
  </si>
  <si>
    <t xml:space="preserve">Mesures réalisées</t>
  </si>
  <si>
    <t xml:space="preserve">Mesures dont l’efficacité est vérifiée (efficace)</t>
  </si>
  <si>
    <t xml:space="preserve">Risques à évaluer</t>
  </si>
  <si>
    <t xml:space="preserve">Réévaluations incomplètes (gravité ou probabilité seule)</t>
  </si>
  <si>
    <t xml:space="preserve">6. Journal des revues de l’analyse</t>
  </si>
  <si>
    <t xml:space="preserve">Date</t>
  </si>
  <si>
    <t xml:space="preserve">Participants</t>
  </si>
  <si>
    <t xml:space="preserve">Changements (risques ajoutés, retirés, réévalués)</t>
  </si>
  <si>
    <t xml:space="preserve">Décisions</t>
  </si>
  <si>
    <t xml:space="preserve">Preuve</t>
  </si>
  <si>
    <t xml:space="preserve">Analyse des risques sur la qualité des formations (exemple fictif)</t>
  </si>
  <si>
    <t xml:space="preserve">Douze risques d’un organisme de formation fictif de six personnes (formations en management et en bureautique, présentiel et à distance), au 22/10/2026. Les cotations et les mesures sont inventées.</t>
  </si>
  <si>
    <t xml:space="preserve">Formations inter-entreprises en présentiel et à distance (catégorie : actions de formation)</t>
  </si>
  <si>
    <t xml:space="preserve">Deux formateurs remplaçants connus, non qualifiés formellement</t>
  </si>
  <si>
    <t xml:space="preserve">Constituer un vivier de 2 remplaçants par thème, avec CV et preuves de compétences à jour ; contrat cadre</t>
  </si>
  <si>
    <t xml:space="preserve">Responsable pédagogique</t>
  </si>
  <si>
    <t xml:space="preserve">Conditions générales : report ou remboursement en cas d’annulation</t>
  </si>
  <si>
    <t xml:space="preserve">Point de décision 15 jours avant la session, message type aux stagiaires, solution de report proposée</t>
  </si>
  <si>
    <t xml:space="preserve">Dirigeante</t>
  </si>
  <si>
    <t xml:space="preserve">Relances par e-mail en cas d’absence ; point à mi-parcours</t>
  </si>
  <si>
    <t xml:space="preserve">Tableau de suivi d’effectivité avec seuil de relance, alertes et journal des relances ; appel dès la deuxième relance</t>
  </si>
  <si>
    <t xml:space="preserve">Impression sur place en dépannage</t>
  </si>
  <si>
    <t xml:space="preserve">Planning de préparation à J-7 et validation des supports par le référent</t>
  </si>
  <si>
    <t xml:space="preserve">Assistante de formation</t>
  </si>
  <si>
    <t xml:space="preserve">Efficace</t>
  </si>
  <si>
    <t xml:space="preserve">Relecture annuelle des supports par le responsable pédagogique</t>
  </si>
  <si>
    <t xml:space="preserve">Contrat de sous-traitance signé avant chaque prestation</t>
  </si>
  <si>
    <t xml:space="preserve">Ajouter la clause de conformité et de traçabilité ; évaluer le sous-traitant après chaque prestation ; identifier un second prestataire</t>
  </si>
  <si>
    <t xml:space="preserve">Assistance de l’éditeur ; messagerie de secours</t>
  </si>
  <si>
    <t xml:space="preserve">Procédure de repli (supports PDF, classe virtuelle de secours) et message type aux stagiaires</t>
  </si>
  <si>
    <t xml:space="preserve">Référent handicap désigné</t>
  </si>
  <si>
    <t xml:space="preserve">Fiche d’aménagement par formation ; liste des partenaires du territoire à jour ; question sur les besoins dans le dossier d’inscription</t>
  </si>
  <si>
    <t xml:space="preserve">Référent handicap</t>
  </si>
  <si>
    <t xml:space="preserve">Fiches programme relues avant la mise en ligne, de façon irrégulière</t>
  </si>
  <si>
    <t xml:space="preserve">Trame unique de fiche programme avec les rubriques V10 ; relecture croisée avant publication</t>
  </si>
  <si>
    <t xml:space="preserve">Accès limités, sauvegardes, mentions d’information</t>
  </si>
  <si>
    <t xml:space="preserve">Registre des traitements à jour ; sensibilisation de l’équipe ; vérification avec votre référent ou conseil en protection des données</t>
  </si>
  <si>
    <t xml:space="preserve">Évaluation et amélioration</t>
  </si>
  <si>
    <t xml:space="preserve">Taux de réponse aux enquêtes trop faible pour être exploité</t>
  </si>
  <si>
    <t xml:space="preserve">Appréciations non exploitables, décisions d’amélioration non étayées</t>
  </si>
  <si>
    <t xml:space="preserve">Enquête à chaud remise en fin de session</t>
  </si>
  <si>
    <t xml:space="preserve">Questionnaire remis en salle, relance par téléphone à froid</t>
  </si>
  <si>
    <t xml:space="preserve">Modèle économique</t>
  </si>
  <si>
    <t xml:space="preserve">Dépendance à un financeur ou à un client principal</t>
  </si>
  <si>
    <t xml:space="preserve">Perte d’activité en cas de changement de politique d’achat, équipe sous-employée</t>
  </si>
  <si>
    <t xml:space="preserve">Suivi mensuel du chiffre d’affaires par financeur</t>
  </si>
  <si>
    <t xml:space="preserve">Matrice des risques, bilan et revue annuelle (exemple fictif)</t>
  </si>
  <si>
    <t xml:space="preserve">Calculée à partir de l’exemple : cinq risques à traiter avant mesures, aucun après mesures ; une mesure en retard, une mesure dont l’efficacité reste à vérifier.</t>
  </si>
  <si>
    <t xml:space="preserve">Dirigeante, responsable pédagogique, responsable qualité, assistante de formation</t>
  </si>
  <si>
    <t xml:space="preserve">Première analyse : 10 risques types et 2 risques propres évalués ; 5 risques à traiter</t>
  </si>
  <si>
    <t xml:space="preserve">Mesures confiées avec échéance ; point mensuel de suivi</t>
  </si>
  <si>
    <t xml:space="preserve">Compte rendu du 21/10/2026</t>
  </si>
  <si>
    <t xml:space="preserve">K-li-T · Modèle Qualiopi V10 · Listes déroulantes (modifiables)</t>
  </si>
  <si>
    <t xml:space="preserve">Ces listes alimentent les menus déroulants et certaines formules des autres onglets. Vous pouvez en modifier le contenu (ne supprimez pas de lignes).</t>
  </si>
  <si>
    <t xml:space="preserve">Efficacité</t>
  </si>
  <si>
    <t xml:space="preserve">Partiellement efficace</t>
  </si>
  <si>
    <t xml:space="preserve">Inefficace</t>
  </si>
  <si>
    <t xml:space="preserve">Pas encore vérifiée</t>
  </si>
  <si>
    <t xml:space="preserve">Autre</t>
  </si>
</sst>
</file>

<file path=xl/styles.xml><?xml version="1.0" encoding="utf-8"?>
<styleSheet xmlns="http://schemas.openxmlformats.org/spreadsheetml/2006/main">
  <numFmts count="8">
    <numFmt numFmtId="164" formatCode="General"/>
    <numFmt numFmtId="165" formatCode="General"/>
    <numFmt numFmtId="166" formatCode="dd/mm/yyyy"/>
    <numFmt numFmtId="167" formatCode="0"/>
    <numFmt numFmtId="168" formatCode="&quot;Probabilité &quot;0"/>
    <numFmt numFmtId="169" formatCode="&quot;Gravité &quot;0"/>
    <numFmt numFmtId="170" formatCode="0;\-0;;@"/>
    <numFmt numFmtId="171" formatCode="0.0"/>
  </numFmts>
  <fonts count="16">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4"/>
      <color rgb="FF1A1816"/>
      <name val="Arial"/>
      <family val="0"/>
      <charset val="1"/>
    </font>
    <font>
      <b val="true"/>
      <sz val="9"/>
      <color rgb="FF137252"/>
      <name val="Arial"/>
      <family val="0"/>
      <charset val="1"/>
    </font>
    <font>
      <sz val="9"/>
      <color rgb="FF1A1816"/>
      <name val="Arial"/>
      <family val="0"/>
      <charset val="1"/>
    </font>
    <font>
      <b val="true"/>
      <sz val="9"/>
      <color rgb="FFB83E24"/>
      <name val="Arial"/>
      <family val="0"/>
      <charset val="1"/>
    </font>
  </fonts>
  <fills count="11">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
      <patternFill patternType="solid">
        <fgColor rgb="FF9ED8BF"/>
        <bgColor rgb="FFC0C0C0"/>
      </patternFill>
    </fill>
    <fill>
      <patternFill patternType="solid">
        <fgColor rgb="FFF7D98E"/>
        <bgColor rgb="FFFDEFC8"/>
      </patternFill>
    </fill>
    <fill>
      <patternFill patternType="solid">
        <fgColor rgb="FFF2B5A3"/>
        <bgColor rgb="FFF7D98E"/>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8" fillId="5" borderId="0" xfId="0" applyFont="true" applyBorder="true" applyAlignment="true" applyProtection="false">
      <alignment horizontal="general" vertical="top" textRotation="0" wrapText="true" indent="0" shrinkToFit="false"/>
      <protection locked="true" hidden="false"/>
    </xf>
    <xf numFmtId="166" fontId="10" fillId="3"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10" fillId="5" borderId="2" xfId="0" applyFont="true" applyBorder="true" applyAlignment="true" applyProtection="false">
      <alignment horizontal="center" vertical="top" textRotation="0" wrapText="true" indent="0" shrinkToFit="false"/>
      <protection locked="true" hidden="false"/>
    </xf>
    <xf numFmtId="164" fontId="10" fillId="3" borderId="2" xfId="0" applyFont="true" applyBorder="true" applyAlignment="true" applyProtection="false">
      <alignment horizontal="left" vertical="top" textRotation="0" wrapText="true" indent="0" shrinkToFit="false"/>
      <protection locked="true" hidden="false"/>
    </xf>
    <xf numFmtId="167" fontId="10" fillId="3" borderId="2" xfId="0" applyFont="true" applyBorder="true" applyAlignment="true" applyProtection="false">
      <alignment horizontal="center" vertical="top" textRotation="0" wrapText="true" indent="0" shrinkToFit="false"/>
      <protection locked="true" hidden="false"/>
    </xf>
    <xf numFmtId="168" fontId="11" fillId="2" borderId="2" xfId="0" applyFont="true" applyBorder="true" applyAlignment="true" applyProtection="false">
      <alignment horizontal="center" vertical="center" textRotation="0" wrapText="true" indent="0" shrinkToFit="false"/>
      <protection locked="true" hidden="false"/>
    </xf>
    <xf numFmtId="169" fontId="11" fillId="2" borderId="2" xfId="0" applyFont="true" applyBorder="true" applyAlignment="true" applyProtection="false">
      <alignment horizontal="center" vertical="center" textRotation="0" wrapText="true" indent="0" shrinkToFit="false"/>
      <protection locked="true" hidden="false"/>
    </xf>
    <xf numFmtId="170" fontId="12" fillId="3" borderId="2" xfId="0" applyFont="true" applyBorder="true" applyAlignment="true" applyProtection="false">
      <alignment horizontal="center" vertical="center" textRotation="0" wrapText="false" indent="0" shrinkToFit="false"/>
      <protection locked="true" hidden="false"/>
    </xf>
    <xf numFmtId="164" fontId="13" fillId="8" borderId="2" xfId="0" applyFont="true" applyBorder="true" applyAlignment="true" applyProtection="false">
      <alignment horizontal="center" vertical="top" textRotation="0" wrapText="true" indent="0" shrinkToFit="false"/>
      <protection locked="true" hidden="false"/>
    </xf>
    <xf numFmtId="164" fontId="14" fillId="9" borderId="2" xfId="0" applyFont="true" applyBorder="true" applyAlignment="true" applyProtection="false">
      <alignment horizontal="center" vertical="top" textRotation="0" wrapText="true" indent="0" shrinkToFit="false"/>
      <protection locked="true" hidden="false"/>
    </xf>
    <xf numFmtId="164" fontId="15" fillId="10"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71"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ont>
        <name val="Arial"/>
        <charset val="1"/>
        <family val="0"/>
        <b val="1"/>
        <color rgb="FFB83E24"/>
      </font>
      <fill>
        <patternFill>
          <bgColor rgb="FFFBE6DF"/>
        </patternFill>
      </fill>
    </dxf>
    <dxf>
      <font>
        <name val="Arial"/>
        <charset val="1"/>
        <family val="0"/>
        <b val="1"/>
        <color rgb="FF1A1816"/>
      </font>
      <fill>
        <patternFill>
          <bgColor rgb="FFFDEFC8"/>
        </patternFill>
      </fill>
    </dxf>
    <dxf>
      <font>
        <name val="Arial"/>
        <charset val="1"/>
        <family val="0"/>
        <b val="1"/>
        <color rgb="FF137252"/>
      </font>
      <fill>
        <patternFill>
          <bgColor rgb="FFDCF1E9"/>
        </patternFill>
      </fill>
    </dxf>
    <dxf>
      <font>
        <name val="Arial"/>
        <charset val="1"/>
        <family val="0"/>
        <color rgb="FF1A1816"/>
      </font>
      <fill>
        <patternFill>
          <bgColor rgb="FFFDEFC8"/>
        </patternFill>
      </fill>
    </dxf>
    <dxf>
      <font>
        <name val="Arial"/>
        <charset val="1"/>
        <family val="0"/>
        <color rgb="FF1A1816"/>
      </font>
      <fill>
        <patternFill>
          <bgColor rgb="FFDCF1E9"/>
        </patternFill>
      </fill>
    </dxf>
    <dxf>
      <font>
        <name val="Arial"/>
        <charset val="1"/>
        <family val="0"/>
        <color rgb="FF1A1816"/>
      </font>
      <fill>
        <patternFill>
          <bgColor rgb="FFFBE6DF"/>
        </patternFill>
      </fill>
    </dxf>
    <dxf>
      <font>
        <name val="Arial"/>
        <charset val="1"/>
        <family val="0"/>
        <b val="1"/>
        <color rgb="FFB83E24"/>
      </font>
      <fill>
        <patternFill>
          <bgColor rgb="FFF2B5A3"/>
        </patternFill>
      </fill>
    </dxf>
    <dxf>
      <font>
        <name val="Arial"/>
        <charset val="1"/>
        <family val="0"/>
        <b val="1"/>
        <color rgb="FF1A1816"/>
      </font>
      <fill>
        <patternFill>
          <bgColor rgb="FFF7D98E"/>
        </patternFill>
      </fill>
    </dxf>
    <dxf>
      <font>
        <name val="Arial"/>
        <charset val="1"/>
        <family val="0"/>
        <b val="1"/>
        <color rgb="FF137252"/>
      </font>
      <fill>
        <patternFill>
          <bgColor rgb="FF9ED8BF"/>
        </patternFill>
      </fill>
    </dxf>
    <dxf>
      <font>
        <name val="Arial"/>
        <charset val="1"/>
        <family val="0"/>
        <b val="1"/>
        <color rgb="FFB83E24"/>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ED8BF"/>
      <rgbColor rgb="FFF2B5A3"/>
      <rgbColor rgb="FFCC99FF"/>
      <rgbColor rgb="FFF7D98E"/>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57" hidden="false" customHeight="true" outlineLevel="0" collapsed="false">
      <c r="B9" s="4" t="s">
        <v>5</v>
      </c>
    </row>
    <row r="10" customFormat="false" ht="30"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30" hidden="false" customHeight="true" outlineLevel="0" collapsed="false">
      <c r="B16" s="4" t="s">
        <v>11</v>
      </c>
    </row>
    <row r="17" customFormat="false" ht="43.5" hidden="false" customHeight="true" outlineLevel="0" collapsed="false">
      <c r="B17" s="4" t="s">
        <v>12</v>
      </c>
    </row>
    <row r="18" customFormat="false" ht="30" hidden="false" customHeight="true" outlineLevel="0" collapsed="false">
      <c r="B18" s="4" t="s">
        <v>13</v>
      </c>
    </row>
    <row r="19" customFormat="false" ht="30" hidden="false" customHeight="true" outlineLevel="0" collapsed="false">
      <c r="B19" s="4" t="s">
        <v>14</v>
      </c>
    </row>
    <row r="21" customFormat="false" ht="19.5" hidden="false" customHeight="true" outlineLevel="0" collapsed="false">
      <c r="B21" s="5" t="s">
        <v>15</v>
      </c>
    </row>
    <row r="22" customFormat="false" ht="18" hidden="false" customHeight="true" outlineLevel="0" collapsed="false">
      <c r="B22" s="6" t="s">
        <v>16</v>
      </c>
    </row>
    <row r="23" customFormat="false" ht="18" hidden="false" customHeight="true" outlineLevel="0" collapsed="false">
      <c r="B23" s="7" t="s">
        <v>17</v>
      </c>
    </row>
    <row r="24" customFormat="false" ht="18" hidden="false" customHeight="true" outlineLevel="0" collapsed="false">
      <c r="B24" s="8" t="s">
        <v>18</v>
      </c>
    </row>
    <row r="26" customFormat="false" ht="19.5" hidden="false" customHeight="true" outlineLevel="0" collapsed="false">
      <c r="B26" s="5" t="s">
        <v>19</v>
      </c>
    </row>
    <row r="27" customFormat="false" ht="30" hidden="false" customHeight="true" outlineLevel="0" collapsed="false">
      <c r="B27" s="4" t="s">
        <v>20</v>
      </c>
    </row>
    <row r="28" customFormat="false" ht="30" hidden="false" customHeight="true" outlineLevel="0" collapsed="false">
      <c r="B28" s="4" t="s">
        <v>21</v>
      </c>
    </row>
    <row r="29" customFormat="false" ht="30" hidden="false" customHeight="true" outlineLevel="0" collapsed="false">
      <c r="B29" s="4" t="s">
        <v>22</v>
      </c>
    </row>
    <row r="30" customFormat="false" ht="16.5" hidden="false" customHeight="true" outlineLevel="0" collapsed="false">
      <c r="B30" s="4" t="s">
        <v>23</v>
      </c>
    </row>
    <row r="32" customFormat="false" ht="19.5" hidden="false" customHeight="true" outlineLevel="0" collapsed="false">
      <c r="B32" s="5" t="s">
        <v>24</v>
      </c>
    </row>
    <row r="33" customFormat="false" ht="16.5" hidden="false" customHeight="true" outlineLevel="0" collapsed="false">
      <c r="B33" s="4" t="s">
        <v>25</v>
      </c>
    </row>
    <row r="35" customFormat="false" ht="43.5" hidden="false" customHeight="true" outlineLevel="0" collapsed="false">
      <c r="B35" s="9" t="s">
        <v>26</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S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4" min="3" style="0" width="28"/>
    <col collapsed="false" customWidth="true" hidden="false" outlineLevel="0" max="5" min="5" style="0" width="9"/>
    <col collapsed="false" customWidth="true" hidden="false" outlineLevel="0" max="6" min="6" style="0" width="11"/>
    <col collapsed="false" customWidth="true" hidden="false" outlineLevel="0" max="7" min="7" style="0" width="9"/>
    <col collapsed="false" customWidth="true" hidden="false" outlineLevel="0" max="8" min="8" style="0" width="12"/>
    <col collapsed="false" customWidth="true" hidden="false" outlineLevel="0" max="9" min="9" style="0" width="26"/>
    <col collapsed="false" customWidth="true" hidden="false" outlineLevel="0" max="10" min="10" style="0" width="30"/>
    <col collapsed="false" customWidth="true" hidden="false" outlineLevel="0" max="11" min="11" style="0" width="15"/>
    <col collapsed="false" customWidth="true" hidden="false" outlineLevel="0" max="13" min="12" style="0" width="11"/>
    <col collapsed="false" customWidth="true" hidden="false" outlineLevel="0" max="14" min="14" style="0" width="10"/>
    <col collapsed="false" customWidth="true" hidden="false" outlineLevel="0" max="15" min="15" style="0" width="11"/>
    <col collapsed="false" customWidth="true" hidden="false" outlineLevel="0" max="16" min="16" style="0" width="10"/>
    <col collapsed="false" customWidth="true" hidden="false" outlineLevel="0" max="17" min="17" style="0" width="15"/>
    <col collapsed="false" customWidth="true" hidden="false" outlineLevel="0" max="18" min="18" style="0" width="11"/>
    <col collapsed="false" customWidth="true" hidden="false" outlineLevel="0" max="19" min="19" style="0" width="17"/>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row>
    <row r="2" customFormat="false" ht="25.5" hidden="false" customHeight="true" outlineLevel="0" collapsed="false">
      <c r="A2" s="3" t="s">
        <v>1</v>
      </c>
    </row>
    <row r="3" customFormat="false" ht="15" hidden="false" customHeight="false" outlineLevel="0" collapsed="false">
      <c r="A3" s="10" t="s">
        <v>27</v>
      </c>
    </row>
    <row r="4" customFormat="false" ht="19.5" hidden="false" customHeight="true" outlineLevel="0" collapsed="false">
      <c r="A4" s="11" t="s">
        <v>28</v>
      </c>
      <c r="B4" s="11"/>
      <c r="C4" s="11"/>
      <c r="D4" s="12"/>
      <c r="E4" s="12"/>
      <c r="I4" s="11" t="s">
        <v>29</v>
      </c>
      <c r="J4" s="11"/>
      <c r="K4" s="11"/>
      <c r="L4" s="13" t="n">
        <f aca="false">COUNTA(C11:C35)</f>
        <v>10</v>
      </c>
      <c r="M4" s="14" t="s">
        <v>30</v>
      </c>
      <c r="N4" s="14"/>
      <c r="O4" s="14"/>
      <c r="P4" s="14"/>
      <c r="Q4" s="14"/>
      <c r="R4" s="14"/>
      <c r="S4" s="14"/>
    </row>
    <row r="5" customFormat="false" ht="15" hidden="false" customHeight="true" outlineLevel="0" collapsed="false">
      <c r="A5" s="11" t="s">
        <v>31</v>
      </c>
      <c r="B5" s="11"/>
      <c r="C5" s="11"/>
      <c r="D5" s="15" t="n">
        <f aca="true">TODAY()</f>
        <v>46317</v>
      </c>
      <c r="E5" s="15"/>
      <c r="I5" s="11" t="s">
        <v>32</v>
      </c>
      <c r="J5" s="11"/>
      <c r="K5" s="11"/>
      <c r="L5" s="13" t="n">
        <f aca="false">COUNTIF(H11:H35,"À traiter")</f>
        <v>0</v>
      </c>
      <c r="M5" s="14"/>
      <c r="N5" s="14"/>
      <c r="O5" s="14"/>
      <c r="P5" s="14"/>
      <c r="Q5" s="14"/>
      <c r="R5" s="14"/>
      <c r="S5" s="14"/>
    </row>
    <row r="6" customFormat="false" ht="15" hidden="false" customHeight="true" outlineLevel="0" collapsed="false">
      <c r="A6" s="11" t="s">
        <v>33</v>
      </c>
      <c r="B6" s="11"/>
      <c r="C6" s="11"/>
      <c r="D6" s="16" t="n">
        <f aca="false">'Matrice et revue'!$D$13</f>
        <v>3</v>
      </c>
      <c r="E6" s="16"/>
      <c r="I6" s="11" t="s">
        <v>34</v>
      </c>
      <c r="J6" s="11"/>
      <c r="K6" s="11"/>
      <c r="L6" s="13" t="n">
        <f aca="false">COUNTIF(S11:S35,"Mesure en retard")</f>
        <v>0</v>
      </c>
      <c r="M6" s="14"/>
      <c r="N6" s="14"/>
      <c r="O6" s="14"/>
      <c r="P6" s="14"/>
      <c r="Q6" s="14"/>
      <c r="R6" s="14"/>
      <c r="S6" s="14"/>
    </row>
    <row r="7" customFormat="false" ht="15" hidden="false" customHeight="true" outlineLevel="0" collapsed="false">
      <c r="A7" s="11" t="s">
        <v>35</v>
      </c>
      <c r="B7" s="11"/>
      <c r="C7" s="11"/>
      <c r="D7" s="16" t="n">
        <f aca="false">'Matrice et revue'!$D$14</f>
        <v>6</v>
      </c>
      <c r="E7" s="16"/>
      <c r="I7" s="11" t="s">
        <v>36</v>
      </c>
      <c r="J7" s="11"/>
      <c r="K7" s="11"/>
      <c r="L7" s="13" t="n">
        <f aca="false">COUNTIF(S11:S35,"Mesure à définir")</f>
        <v>0</v>
      </c>
      <c r="M7" s="14"/>
      <c r="N7" s="14"/>
      <c r="O7" s="14"/>
      <c r="P7" s="14"/>
      <c r="Q7" s="14"/>
      <c r="R7" s="14"/>
      <c r="S7" s="14"/>
    </row>
    <row r="8" customFormat="false" ht="15" hidden="false" customHeight="true" outlineLevel="0" collapsed="false">
      <c r="I8" s="11" t="s">
        <v>37</v>
      </c>
      <c r="J8" s="11"/>
      <c r="K8" s="11"/>
      <c r="L8" s="13" t="n">
        <f aca="false">COUNTIF(S11:S35,"Efficacité à vérifier")</f>
        <v>0</v>
      </c>
      <c r="M8" s="14"/>
      <c r="N8" s="14"/>
      <c r="O8" s="14"/>
      <c r="P8" s="14"/>
      <c r="Q8" s="14"/>
      <c r="R8" s="14"/>
      <c r="S8" s="14"/>
    </row>
    <row r="9" customFormat="false" ht="19.5" hidden="false" customHeight="true" outlineLevel="0" collapsed="false">
      <c r="A9" s="17" t="s">
        <v>38</v>
      </c>
      <c r="B9" s="17"/>
      <c r="C9" s="17"/>
      <c r="D9" s="17"/>
      <c r="E9" s="18" t="s">
        <v>39</v>
      </c>
      <c r="F9" s="18"/>
      <c r="G9" s="18"/>
      <c r="H9" s="18"/>
      <c r="I9" s="17" t="s">
        <v>40</v>
      </c>
      <c r="J9" s="17"/>
      <c r="K9" s="17"/>
      <c r="L9" s="17"/>
      <c r="M9" s="17"/>
      <c r="N9" s="18" t="s">
        <v>41</v>
      </c>
      <c r="O9" s="18"/>
      <c r="P9" s="18"/>
      <c r="Q9" s="17" t="s">
        <v>42</v>
      </c>
      <c r="R9" s="17"/>
      <c r="S9" s="17"/>
    </row>
    <row r="10" customFormat="false" ht="48" hidden="false" customHeight="true" outlineLevel="0" collapsed="false">
      <c r="A10" s="19" t="s">
        <v>43</v>
      </c>
      <c r="B10" s="19" t="s">
        <v>44</v>
      </c>
      <c r="C10" s="19" t="s">
        <v>45</v>
      </c>
      <c r="D10" s="19" t="s">
        <v>46</v>
      </c>
      <c r="E10" s="19" t="s">
        <v>47</v>
      </c>
      <c r="F10" s="19" t="s">
        <v>48</v>
      </c>
      <c r="G10" s="19" t="s">
        <v>49</v>
      </c>
      <c r="H10" s="19" t="s">
        <v>50</v>
      </c>
      <c r="I10" s="19" t="s">
        <v>51</v>
      </c>
      <c r="J10" s="19" t="s">
        <v>52</v>
      </c>
      <c r="K10" s="19" t="s">
        <v>53</v>
      </c>
      <c r="L10" s="19" t="s">
        <v>54</v>
      </c>
      <c r="M10" s="19" t="s">
        <v>55</v>
      </c>
      <c r="N10" s="19" t="s">
        <v>56</v>
      </c>
      <c r="O10" s="19" t="s">
        <v>57</v>
      </c>
      <c r="P10" s="19" t="s">
        <v>58</v>
      </c>
      <c r="Q10" s="19" t="s">
        <v>59</v>
      </c>
      <c r="R10" s="19" t="s">
        <v>60</v>
      </c>
      <c r="S10" s="19" t="s">
        <v>61</v>
      </c>
    </row>
    <row r="11" customFormat="false" ht="45" hidden="false" customHeight="true" outlineLevel="0" collapsed="false">
      <c r="A11" s="20" t="n">
        <v>1</v>
      </c>
      <c r="B11" s="12" t="s">
        <v>62</v>
      </c>
      <c r="C11" s="12" t="s">
        <v>63</v>
      </c>
      <c r="D11" s="12" t="s">
        <v>64</v>
      </c>
      <c r="E11" s="21"/>
      <c r="F11" s="21"/>
      <c r="G11" s="22" t="str">
        <f aca="false">IF(OR(E11="",F11=""),"",E11*F11)</f>
        <v/>
      </c>
      <c r="H11" s="23" t="str">
        <f aca="false">IF(G11="","",IF(G11&gt;=$D$7,"À traiter",IF(G11&gt;=$D$6,"À surveiller","Acceptable")))</f>
        <v/>
      </c>
      <c r="I11" s="12"/>
      <c r="J11" s="12"/>
      <c r="K11" s="12"/>
      <c r="L11" s="24"/>
      <c r="M11" s="24"/>
      <c r="N11" s="21"/>
      <c r="O11" s="21"/>
      <c r="P11" s="22" t="str">
        <f aca="false">IF(G11="","",IF(AND(N11&lt;&gt;"",O11&lt;&gt;""),N11*O11,G11))</f>
        <v/>
      </c>
      <c r="Q11" s="25"/>
      <c r="R11" s="24"/>
      <c r="S11" s="23" t="str">
        <f aca="false">IF(C11="","",IF(OR(E11="",F11=""),"À évaluer",IF(AND(M11&lt;&gt;"",Q11="Efficace"),"Traité",IF(AND(M11&lt;&gt;"",OR(Q11="Inefficace",Q11="Partiellement efficace")),"À reprendre",IF(M11&lt;&gt;"","Efficacité à vérifier",IF(AND(J11="",G11&gt;=$D$7),"Mesure à définir",IF(J11="","Surveillé",IF(AND(L11&lt;&gt;"",L11&lt;$D$5),"Mesure en retard","En cours"))))))))</f>
        <v>À évaluer</v>
      </c>
    </row>
    <row r="12" customFormat="false" ht="57.75" hidden="false" customHeight="true" outlineLevel="0" collapsed="false">
      <c r="A12" s="20" t="n">
        <v>2</v>
      </c>
      <c r="B12" s="12" t="s">
        <v>65</v>
      </c>
      <c r="C12" s="12" t="s">
        <v>66</v>
      </c>
      <c r="D12" s="12" t="s">
        <v>67</v>
      </c>
      <c r="E12" s="21"/>
      <c r="F12" s="21"/>
      <c r="G12" s="22" t="str">
        <f aca="false">IF(OR(E12="",F12=""),"",E12*F12)</f>
        <v/>
      </c>
      <c r="H12" s="23" t="str">
        <f aca="false">IF(G12="","",IF(G12&gt;=$D$7,"À traiter",IF(G12&gt;=$D$6,"À surveiller","Acceptable")))</f>
        <v/>
      </c>
      <c r="I12" s="12"/>
      <c r="J12" s="12"/>
      <c r="K12" s="12"/>
      <c r="L12" s="24"/>
      <c r="M12" s="24"/>
      <c r="N12" s="21"/>
      <c r="O12" s="21"/>
      <c r="P12" s="22" t="str">
        <f aca="false">IF(G12="","",IF(AND(N12&lt;&gt;"",O12&lt;&gt;""),N12*O12,G12))</f>
        <v/>
      </c>
      <c r="Q12" s="25"/>
      <c r="R12" s="24"/>
      <c r="S12" s="23" t="str">
        <f aca="false">IF(C12="","",IF(OR(E12="",F12=""),"À évaluer",IF(AND(M12&lt;&gt;"",Q12="Efficace"),"Traité",IF(AND(M12&lt;&gt;"",OR(Q12="Inefficace",Q12="Partiellement efficace")),"À reprendre",IF(M12&lt;&gt;"","Efficacité à vérifier",IF(AND(J12="",G12&gt;=$D$7),"Mesure à définir",IF(J12="","Surveillé",IF(AND(L12&lt;&gt;"",L12&lt;$D$5),"Mesure en retard","En cours"))))))))</f>
        <v>À évaluer</v>
      </c>
    </row>
    <row r="13" customFormat="false" ht="45" hidden="false" customHeight="true" outlineLevel="0" collapsed="false">
      <c r="A13" s="20" t="n">
        <v>3</v>
      </c>
      <c r="B13" s="12" t="s">
        <v>68</v>
      </c>
      <c r="C13" s="12" t="s">
        <v>69</v>
      </c>
      <c r="D13" s="12" t="s">
        <v>70</v>
      </c>
      <c r="E13" s="21"/>
      <c r="F13" s="21"/>
      <c r="G13" s="22" t="str">
        <f aca="false">IF(OR(E13="",F13=""),"",E13*F13)</f>
        <v/>
      </c>
      <c r="H13" s="23" t="str">
        <f aca="false">IF(G13="","",IF(G13&gt;=$D$7,"À traiter",IF(G13&gt;=$D$6,"À surveiller","Acceptable")))</f>
        <v/>
      </c>
      <c r="I13" s="12"/>
      <c r="J13" s="12"/>
      <c r="K13" s="12"/>
      <c r="L13" s="24"/>
      <c r="M13" s="24"/>
      <c r="N13" s="21"/>
      <c r="O13" s="21"/>
      <c r="P13" s="22" t="str">
        <f aca="false">IF(G13="","",IF(AND(N13&lt;&gt;"",O13&lt;&gt;""),N13*O13,G13))</f>
        <v/>
      </c>
      <c r="Q13" s="25"/>
      <c r="R13" s="24"/>
      <c r="S13" s="23" t="str">
        <f aca="false">IF(C13="","",IF(OR(E13="",F13=""),"À évaluer",IF(AND(M13&lt;&gt;"",Q13="Efficace"),"Traité",IF(AND(M13&lt;&gt;"",OR(Q13="Inefficace",Q13="Partiellement efficace")),"À reprendre",IF(M13&lt;&gt;"","Efficacité à vérifier",IF(AND(J13="",G13&gt;=$D$7),"Mesure à définir",IF(J13="","Surveillé",IF(AND(L13&lt;&gt;"",L13&lt;$D$5),"Mesure en retard","En cours"))))))))</f>
        <v>À évaluer</v>
      </c>
    </row>
    <row r="14" customFormat="false" ht="45" hidden="false" customHeight="true" outlineLevel="0" collapsed="false">
      <c r="A14" s="20" t="n">
        <v>4</v>
      </c>
      <c r="B14" s="12" t="s">
        <v>65</v>
      </c>
      <c r="C14" s="12" t="s">
        <v>71</v>
      </c>
      <c r="D14" s="12" t="s">
        <v>72</v>
      </c>
      <c r="E14" s="21"/>
      <c r="F14" s="21"/>
      <c r="G14" s="22" t="str">
        <f aca="false">IF(OR(E14="",F14=""),"",E14*F14)</f>
        <v/>
      </c>
      <c r="H14" s="23" t="str">
        <f aca="false">IF(G14="","",IF(G14&gt;=$D$7,"À traiter",IF(G14&gt;=$D$6,"À surveiller","Acceptable")))</f>
        <v/>
      </c>
      <c r="I14" s="12"/>
      <c r="J14" s="12"/>
      <c r="K14" s="12"/>
      <c r="L14" s="24"/>
      <c r="M14" s="24"/>
      <c r="N14" s="21"/>
      <c r="O14" s="21"/>
      <c r="P14" s="22" t="str">
        <f aca="false">IF(G14="","",IF(AND(N14&lt;&gt;"",O14&lt;&gt;""),N14*O14,G14))</f>
        <v/>
      </c>
      <c r="Q14" s="25"/>
      <c r="R14" s="24"/>
      <c r="S14" s="23" t="str">
        <f aca="false">IF(C14="","",IF(OR(E14="",F14=""),"À évaluer",IF(AND(M14&lt;&gt;"",Q14="Efficace"),"Traité",IF(AND(M14&lt;&gt;"",OR(Q14="Inefficace",Q14="Partiellement efficace")),"À reprendre",IF(M14&lt;&gt;"","Efficacité à vérifier",IF(AND(J14="",G14&gt;=$D$7),"Mesure à définir",IF(J14="","Surveillé",IF(AND(L14&lt;&gt;"",L14&lt;$D$5),"Mesure en retard","En cours"))))))))</f>
        <v>À évaluer</v>
      </c>
    </row>
    <row r="15" customFormat="false" ht="45" hidden="false" customHeight="true" outlineLevel="0" collapsed="false">
      <c r="A15" s="20" t="n">
        <v>5</v>
      </c>
      <c r="B15" s="12" t="s">
        <v>73</v>
      </c>
      <c r="C15" s="12" t="s">
        <v>74</v>
      </c>
      <c r="D15" s="12" t="s">
        <v>75</v>
      </c>
      <c r="E15" s="21"/>
      <c r="F15" s="21"/>
      <c r="G15" s="22" t="str">
        <f aca="false">IF(OR(E15="",F15=""),"",E15*F15)</f>
        <v/>
      </c>
      <c r="H15" s="23" t="str">
        <f aca="false">IF(G15="","",IF(G15&gt;=$D$7,"À traiter",IF(G15&gt;=$D$6,"À surveiller","Acceptable")))</f>
        <v/>
      </c>
      <c r="I15" s="12"/>
      <c r="J15" s="12"/>
      <c r="K15" s="12"/>
      <c r="L15" s="24"/>
      <c r="M15" s="24"/>
      <c r="N15" s="21"/>
      <c r="O15" s="21"/>
      <c r="P15" s="22" t="str">
        <f aca="false">IF(G15="","",IF(AND(N15&lt;&gt;"",O15&lt;&gt;""),N15*O15,G15))</f>
        <v/>
      </c>
      <c r="Q15" s="25"/>
      <c r="R15" s="24"/>
      <c r="S15" s="23" t="str">
        <f aca="false">IF(C15="","",IF(OR(E15="",F15=""),"À évaluer",IF(AND(M15&lt;&gt;"",Q15="Efficace"),"Traité",IF(AND(M15&lt;&gt;"",OR(Q15="Inefficace",Q15="Partiellement efficace")),"À reprendre",IF(M15&lt;&gt;"","Efficacité à vérifier",IF(AND(J15="",G15&gt;=$D$7),"Mesure à définir",IF(J15="","Surveillé",IF(AND(L15&lt;&gt;"",L15&lt;$D$5),"Mesure en retard","En cours"))))))))</f>
        <v>À évaluer</v>
      </c>
    </row>
    <row r="16" customFormat="false" ht="45" hidden="false" customHeight="true" outlineLevel="0" collapsed="false">
      <c r="A16" s="20" t="n">
        <v>6</v>
      </c>
      <c r="B16" s="12" t="s">
        <v>76</v>
      </c>
      <c r="C16" s="12" t="s">
        <v>77</v>
      </c>
      <c r="D16" s="12" t="s">
        <v>78</v>
      </c>
      <c r="E16" s="21"/>
      <c r="F16" s="21"/>
      <c r="G16" s="22" t="str">
        <f aca="false">IF(OR(E16="",F16=""),"",E16*F16)</f>
        <v/>
      </c>
      <c r="H16" s="23" t="str">
        <f aca="false">IF(G16="","",IF(G16&gt;=$D$7,"À traiter",IF(G16&gt;=$D$6,"À surveiller","Acceptable")))</f>
        <v/>
      </c>
      <c r="I16" s="12"/>
      <c r="J16" s="12"/>
      <c r="K16" s="12"/>
      <c r="L16" s="24"/>
      <c r="M16" s="24"/>
      <c r="N16" s="21"/>
      <c r="O16" s="21"/>
      <c r="P16" s="22" t="str">
        <f aca="false">IF(G16="","",IF(AND(N16&lt;&gt;"",O16&lt;&gt;""),N16*O16,G16))</f>
        <v/>
      </c>
      <c r="Q16" s="25"/>
      <c r="R16" s="24"/>
      <c r="S16" s="23" t="str">
        <f aca="false">IF(C16="","",IF(OR(E16="",F16=""),"À évaluer",IF(AND(M16&lt;&gt;"",Q16="Efficace"),"Traité",IF(AND(M16&lt;&gt;"",OR(Q16="Inefficace",Q16="Partiellement efficace")),"À reprendre",IF(M16&lt;&gt;"","Efficacité à vérifier",IF(AND(J16="",G16&gt;=$D$7),"Mesure à définir",IF(J16="","Surveillé",IF(AND(L16&lt;&gt;"",L16&lt;$D$5),"Mesure en retard","En cours"))))))))</f>
        <v>À évaluer</v>
      </c>
    </row>
    <row r="17" customFormat="false" ht="45" hidden="false" customHeight="true" outlineLevel="0" collapsed="false">
      <c r="A17" s="20" t="n">
        <v>7</v>
      </c>
      <c r="B17" s="12" t="s">
        <v>79</v>
      </c>
      <c r="C17" s="12" t="s">
        <v>80</v>
      </c>
      <c r="D17" s="12" t="s">
        <v>81</v>
      </c>
      <c r="E17" s="21"/>
      <c r="F17" s="21"/>
      <c r="G17" s="22" t="str">
        <f aca="false">IF(OR(E17="",F17=""),"",E17*F17)</f>
        <v/>
      </c>
      <c r="H17" s="23" t="str">
        <f aca="false">IF(G17="","",IF(G17&gt;=$D$7,"À traiter",IF(G17&gt;=$D$6,"À surveiller","Acceptable")))</f>
        <v/>
      </c>
      <c r="I17" s="12"/>
      <c r="J17" s="12"/>
      <c r="K17" s="12"/>
      <c r="L17" s="24"/>
      <c r="M17" s="24"/>
      <c r="N17" s="21"/>
      <c r="O17" s="21"/>
      <c r="P17" s="22" t="str">
        <f aca="false">IF(G17="","",IF(AND(N17&lt;&gt;"",O17&lt;&gt;""),N17*O17,G17))</f>
        <v/>
      </c>
      <c r="Q17" s="25"/>
      <c r="R17" s="24"/>
      <c r="S17" s="23" t="str">
        <f aca="false">IF(C17="","",IF(OR(E17="",F17=""),"À évaluer",IF(AND(M17&lt;&gt;"",Q17="Efficace"),"Traité",IF(AND(M17&lt;&gt;"",OR(Q17="Inefficace",Q17="Partiellement efficace")),"À reprendre",IF(M17&lt;&gt;"","Efficacité à vérifier",IF(AND(J17="",G17&gt;=$D$7),"Mesure à définir",IF(J17="","Surveillé",IF(AND(L17&lt;&gt;"",L17&lt;$D$5),"Mesure en retard","En cours"))))))))</f>
        <v>À évaluer</v>
      </c>
    </row>
    <row r="18" customFormat="false" ht="45" hidden="false" customHeight="true" outlineLevel="0" collapsed="false">
      <c r="A18" s="20" t="n">
        <v>8</v>
      </c>
      <c r="B18" s="12" t="s">
        <v>82</v>
      </c>
      <c r="C18" s="12" t="s">
        <v>83</v>
      </c>
      <c r="D18" s="12" t="s">
        <v>84</v>
      </c>
      <c r="E18" s="21"/>
      <c r="F18" s="21"/>
      <c r="G18" s="22" t="str">
        <f aca="false">IF(OR(E18="",F18=""),"",E18*F18)</f>
        <v/>
      </c>
      <c r="H18" s="23" t="str">
        <f aca="false">IF(G18="","",IF(G18&gt;=$D$7,"À traiter",IF(G18&gt;=$D$6,"À surveiller","Acceptable")))</f>
        <v/>
      </c>
      <c r="I18" s="12"/>
      <c r="J18" s="12"/>
      <c r="K18" s="12"/>
      <c r="L18" s="24"/>
      <c r="M18" s="24"/>
      <c r="N18" s="21"/>
      <c r="O18" s="21"/>
      <c r="P18" s="22" t="str">
        <f aca="false">IF(G18="","",IF(AND(N18&lt;&gt;"",O18&lt;&gt;""),N18*O18,G18))</f>
        <v/>
      </c>
      <c r="Q18" s="25"/>
      <c r="R18" s="24"/>
      <c r="S18" s="23" t="str">
        <f aca="false">IF(C18="","",IF(OR(E18="",F18=""),"À évaluer",IF(AND(M18&lt;&gt;"",Q18="Efficace"),"Traité",IF(AND(M18&lt;&gt;"",OR(Q18="Inefficace",Q18="Partiellement efficace")),"À reprendre",IF(M18&lt;&gt;"","Efficacité à vérifier",IF(AND(J18="",G18&gt;=$D$7),"Mesure à définir",IF(J18="","Surveillé",IF(AND(L18&lt;&gt;"",L18&lt;$D$5),"Mesure en retard","En cours"))))))))</f>
        <v>À évaluer</v>
      </c>
    </row>
    <row r="19" customFormat="false" ht="57.75" hidden="false" customHeight="true" outlineLevel="0" collapsed="false">
      <c r="A19" s="20" t="n">
        <v>9</v>
      </c>
      <c r="B19" s="12" t="s">
        <v>85</v>
      </c>
      <c r="C19" s="12" t="s">
        <v>86</v>
      </c>
      <c r="D19" s="12" t="s">
        <v>87</v>
      </c>
      <c r="E19" s="21"/>
      <c r="F19" s="21"/>
      <c r="G19" s="22" t="str">
        <f aca="false">IF(OR(E19="",F19=""),"",E19*F19)</f>
        <v/>
      </c>
      <c r="H19" s="23" t="str">
        <f aca="false">IF(G19="","",IF(G19&gt;=$D$7,"À traiter",IF(G19&gt;=$D$6,"À surveiller","Acceptable")))</f>
        <v/>
      </c>
      <c r="I19" s="12"/>
      <c r="J19" s="12"/>
      <c r="K19" s="12"/>
      <c r="L19" s="24"/>
      <c r="M19" s="24"/>
      <c r="N19" s="21"/>
      <c r="O19" s="21"/>
      <c r="P19" s="22" t="str">
        <f aca="false">IF(G19="","",IF(AND(N19&lt;&gt;"",O19&lt;&gt;""),N19*O19,G19))</f>
        <v/>
      </c>
      <c r="Q19" s="25"/>
      <c r="R19" s="24"/>
      <c r="S19" s="23" t="str">
        <f aca="false">IF(C19="","",IF(OR(E19="",F19=""),"À évaluer",IF(AND(M19&lt;&gt;"",Q19="Efficace"),"Traité",IF(AND(M19&lt;&gt;"",OR(Q19="Inefficace",Q19="Partiellement efficace")),"À reprendre",IF(M19&lt;&gt;"","Efficacité à vérifier",IF(AND(J19="",G19&gt;=$D$7),"Mesure à définir",IF(J19="","Surveillé",IF(AND(L19&lt;&gt;"",L19&lt;$D$5),"Mesure en retard","En cours"))))))))</f>
        <v>À évaluer</v>
      </c>
    </row>
    <row r="20" customFormat="false" ht="57.75" hidden="false" customHeight="true" outlineLevel="0" collapsed="false">
      <c r="A20" s="20" t="n">
        <v>10</v>
      </c>
      <c r="B20" s="12" t="s">
        <v>88</v>
      </c>
      <c r="C20" s="12" t="s">
        <v>89</v>
      </c>
      <c r="D20" s="12" t="s">
        <v>90</v>
      </c>
      <c r="E20" s="21"/>
      <c r="F20" s="21"/>
      <c r="G20" s="22" t="str">
        <f aca="false">IF(OR(E20="",F20=""),"",E20*F20)</f>
        <v/>
      </c>
      <c r="H20" s="23" t="str">
        <f aca="false">IF(G20="","",IF(G20&gt;=$D$7,"À traiter",IF(G20&gt;=$D$6,"À surveiller","Acceptable")))</f>
        <v/>
      </c>
      <c r="I20" s="12"/>
      <c r="J20" s="12"/>
      <c r="K20" s="12"/>
      <c r="L20" s="24"/>
      <c r="M20" s="24"/>
      <c r="N20" s="21"/>
      <c r="O20" s="21"/>
      <c r="P20" s="22" t="str">
        <f aca="false">IF(G20="","",IF(AND(N20&lt;&gt;"",O20&lt;&gt;""),N20*O20,G20))</f>
        <v/>
      </c>
      <c r="Q20" s="25"/>
      <c r="R20" s="24"/>
      <c r="S20" s="23" t="str">
        <f aca="false">IF(C20="","",IF(OR(E20="",F20=""),"À évaluer",IF(AND(M20&lt;&gt;"",Q20="Efficace"),"Traité",IF(AND(M20&lt;&gt;"",OR(Q20="Inefficace",Q20="Partiellement efficace")),"À reprendre",IF(M20&lt;&gt;"","Efficacité à vérifier",IF(AND(J20="",G20&gt;=$D$7),"Mesure à définir",IF(J20="","Surveillé",IF(AND(L20&lt;&gt;"",L20&lt;$D$5),"Mesure en retard","En cours"))))))))</f>
        <v>À évaluer</v>
      </c>
    </row>
    <row r="21" customFormat="false" ht="27.75" hidden="false" customHeight="true" outlineLevel="0" collapsed="false">
      <c r="A21" s="20" t="n">
        <v>11</v>
      </c>
      <c r="B21" s="12"/>
      <c r="C21" s="12"/>
      <c r="D21" s="12"/>
      <c r="E21" s="21"/>
      <c r="F21" s="21"/>
      <c r="G21" s="22" t="str">
        <f aca="false">IF(OR(E21="",F21=""),"",E21*F21)</f>
        <v/>
      </c>
      <c r="H21" s="23" t="str">
        <f aca="false">IF(G21="","",IF(G21&gt;=$D$7,"À traiter",IF(G21&gt;=$D$6,"À surveiller","Acceptable")))</f>
        <v/>
      </c>
      <c r="I21" s="12"/>
      <c r="J21" s="12"/>
      <c r="K21" s="12"/>
      <c r="L21" s="24"/>
      <c r="M21" s="24"/>
      <c r="N21" s="21"/>
      <c r="O21" s="21"/>
      <c r="P21" s="22" t="str">
        <f aca="false">IF(G21="","",IF(AND(N21&lt;&gt;"",O21&lt;&gt;""),N21*O21,G21))</f>
        <v/>
      </c>
      <c r="Q21" s="25"/>
      <c r="R21" s="24"/>
      <c r="S21" s="23" t="str">
        <f aca="false">IF(C21="","",IF(OR(E21="",F21=""),"À évaluer",IF(AND(M21&lt;&gt;"",Q21="Efficace"),"Traité",IF(AND(M21&lt;&gt;"",OR(Q21="Inefficace",Q21="Partiellement efficace")),"À reprendre",IF(M21&lt;&gt;"","Efficacité à vérifier",IF(AND(J21="",G21&gt;=$D$7),"Mesure à définir",IF(J21="","Surveillé",IF(AND(L21&lt;&gt;"",L21&lt;$D$5),"Mesure en retard","En cours"))))))))</f>
        <v/>
      </c>
    </row>
    <row r="22" customFormat="false" ht="27.75" hidden="false" customHeight="true" outlineLevel="0" collapsed="false">
      <c r="A22" s="20" t="n">
        <v>12</v>
      </c>
      <c r="B22" s="12"/>
      <c r="C22" s="12"/>
      <c r="D22" s="12"/>
      <c r="E22" s="21"/>
      <c r="F22" s="21"/>
      <c r="G22" s="22" t="str">
        <f aca="false">IF(OR(E22="",F22=""),"",E22*F22)</f>
        <v/>
      </c>
      <c r="H22" s="23" t="str">
        <f aca="false">IF(G22="","",IF(G22&gt;=$D$7,"À traiter",IF(G22&gt;=$D$6,"À surveiller","Acceptable")))</f>
        <v/>
      </c>
      <c r="I22" s="12"/>
      <c r="J22" s="12"/>
      <c r="K22" s="12"/>
      <c r="L22" s="24"/>
      <c r="M22" s="24"/>
      <c r="N22" s="21"/>
      <c r="O22" s="21"/>
      <c r="P22" s="22" t="str">
        <f aca="false">IF(G22="","",IF(AND(N22&lt;&gt;"",O22&lt;&gt;""),N22*O22,G22))</f>
        <v/>
      </c>
      <c r="Q22" s="25"/>
      <c r="R22" s="24"/>
      <c r="S22" s="23" t="str">
        <f aca="false">IF(C22="","",IF(OR(E22="",F22=""),"À évaluer",IF(AND(M22&lt;&gt;"",Q22="Efficace"),"Traité",IF(AND(M22&lt;&gt;"",OR(Q22="Inefficace",Q22="Partiellement efficace")),"À reprendre",IF(M22&lt;&gt;"","Efficacité à vérifier",IF(AND(J22="",G22&gt;=$D$7),"Mesure à définir",IF(J22="","Surveillé",IF(AND(L22&lt;&gt;"",L22&lt;$D$5),"Mesure en retard","En cours"))))))))</f>
        <v/>
      </c>
    </row>
    <row r="23" customFormat="false" ht="27.75" hidden="false" customHeight="true" outlineLevel="0" collapsed="false">
      <c r="A23" s="20" t="n">
        <v>13</v>
      </c>
      <c r="B23" s="12"/>
      <c r="C23" s="12"/>
      <c r="D23" s="12"/>
      <c r="E23" s="21"/>
      <c r="F23" s="21"/>
      <c r="G23" s="22" t="str">
        <f aca="false">IF(OR(E23="",F23=""),"",E23*F23)</f>
        <v/>
      </c>
      <c r="H23" s="23" t="str">
        <f aca="false">IF(G23="","",IF(G23&gt;=$D$7,"À traiter",IF(G23&gt;=$D$6,"À surveiller","Acceptable")))</f>
        <v/>
      </c>
      <c r="I23" s="12"/>
      <c r="J23" s="12"/>
      <c r="K23" s="12"/>
      <c r="L23" s="24"/>
      <c r="M23" s="24"/>
      <c r="N23" s="21"/>
      <c r="O23" s="21"/>
      <c r="P23" s="22" t="str">
        <f aca="false">IF(G23="","",IF(AND(N23&lt;&gt;"",O23&lt;&gt;""),N23*O23,G23))</f>
        <v/>
      </c>
      <c r="Q23" s="25"/>
      <c r="R23" s="24"/>
      <c r="S23" s="23" t="str">
        <f aca="false">IF(C23="","",IF(OR(E23="",F23=""),"À évaluer",IF(AND(M23&lt;&gt;"",Q23="Efficace"),"Traité",IF(AND(M23&lt;&gt;"",OR(Q23="Inefficace",Q23="Partiellement efficace")),"À reprendre",IF(M23&lt;&gt;"","Efficacité à vérifier",IF(AND(J23="",G23&gt;=$D$7),"Mesure à définir",IF(J23="","Surveillé",IF(AND(L23&lt;&gt;"",L23&lt;$D$5),"Mesure en retard","En cours"))))))))</f>
        <v/>
      </c>
    </row>
    <row r="24" customFormat="false" ht="27.75" hidden="false" customHeight="true" outlineLevel="0" collapsed="false">
      <c r="A24" s="20" t="n">
        <v>14</v>
      </c>
      <c r="B24" s="12"/>
      <c r="C24" s="12"/>
      <c r="D24" s="12"/>
      <c r="E24" s="21"/>
      <c r="F24" s="21"/>
      <c r="G24" s="22" t="str">
        <f aca="false">IF(OR(E24="",F24=""),"",E24*F24)</f>
        <v/>
      </c>
      <c r="H24" s="23" t="str">
        <f aca="false">IF(G24="","",IF(G24&gt;=$D$7,"À traiter",IF(G24&gt;=$D$6,"À surveiller","Acceptable")))</f>
        <v/>
      </c>
      <c r="I24" s="12"/>
      <c r="J24" s="12"/>
      <c r="K24" s="12"/>
      <c r="L24" s="24"/>
      <c r="M24" s="24"/>
      <c r="N24" s="21"/>
      <c r="O24" s="21"/>
      <c r="P24" s="22" t="str">
        <f aca="false">IF(G24="","",IF(AND(N24&lt;&gt;"",O24&lt;&gt;""),N24*O24,G24))</f>
        <v/>
      </c>
      <c r="Q24" s="25"/>
      <c r="R24" s="24"/>
      <c r="S24" s="23" t="str">
        <f aca="false">IF(C24="","",IF(OR(E24="",F24=""),"À évaluer",IF(AND(M24&lt;&gt;"",Q24="Efficace"),"Traité",IF(AND(M24&lt;&gt;"",OR(Q24="Inefficace",Q24="Partiellement efficace")),"À reprendre",IF(M24&lt;&gt;"","Efficacité à vérifier",IF(AND(J24="",G24&gt;=$D$7),"Mesure à définir",IF(J24="","Surveillé",IF(AND(L24&lt;&gt;"",L24&lt;$D$5),"Mesure en retard","En cours"))))))))</f>
        <v/>
      </c>
    </row>
    <row r="25" customFormat="false" ht="27.75" hidden="false" customHeight="true" outlineLevel="0" collapsed="false">
      <c r="A25" s="20" t="n">
        <v>15</v>
      </c>
      <c r="B25" s="12"/>
      <c r="C25" s="12"/>
      <c r="D25" s="12"/>
      <c r="E25" s="21"/>
      <c r="F25" s="21"/>
      <c r="G25" s="22" t="str">
        <f aca="false">IF(OR(E25="",F25=""),"",E25*F25)</f>
        <v/>
      </c>
      <c r="H25" s="23" t="str">
        <f aca="false">IF(G25="","",IF(G25&gt;=$D$7,"À traiter",IF(G25&gt;=$D$6,"À surveiller","Acceptable")))</f>
        <v/>
      </c>
      <c r="I25" s="12"/>
      <c r="J25" s="12"/>
      <c r="K25" s="12"/>
      <c r="L25" s="24"/>
      <c r="M25" s="24"/>
      <c r="N25" s="21"/>
      <c r="O25" s="21"/>
      <c r="P25" s="22" t="str">
        <f aca="false">IF(G25="","",IF(AND(N25&lt;&gt;"",O25&lt;&gt;""),N25*O25,G25))</f>
        <v/>
      </c>
      <c r="Q25" s="25"/>
      <c r="R25" s="24"/>
      <c r="S25" s="23" t="str">
        <f aca="false">IF(C25="","",IF(OR(E25="",F25=""),"À évaluer",IF(AND(M25&lt;&gt;"",Q25="Efficace"),"Traité",IF(AND(M25&lt;&gt;"",OR(Q25="Inefficace",Q25="Partiellement efficace")),"À reprendre",IF(M25&lt;&gt;"","Efficacité à vérifier",IF(AND(J25="",G25&gt;=$D$7),"Mesure à définir",IF(J25="","Surveillé",IF(AND(L25&lt;&gt;"",L25&lt;$D$5),"Mesure en retard","En cours"))))))))</f>
        <v/>
      </c>
    </row>
    <row r="26" customFormat="false" ht="27.75" hidden="false" customHeight="true" outlineLevel="0" collapsed="false">
      <c r="A26" s="20" t="n">
        <v>16</v>
      </c>
      <c r="B26" s="12"/>
      <c r="C26" s="12"/>
      <c r="D26" s="12"/>
      <c r="E26" s="21"/>
      <c r="F26" s="21"/>
      <c r="G26" s="22" t="str">
        <f aca="false">IF(OR(E26="",F26=""),"",E26*F26)</f>
        <v/>
      </c>
      <c r="H26" s="23" t="str">
        <f aca="false">IF(G26="","",IF(G26&gt;=$D$7,"À traiter",IF(G26&gt;=$D$6,"À surveiller","Acceptable")))</f>
        <v/>
      </c>
      <c r="I26" s="12"/>
      <c r="J26" s="12"/>
      <c r="K26" s="12"/>
      <c r="L26" s="24"/>
      <c r="M26" s="24"/>
      <c r="N26" s="21"/>
      <c r="O26" s="21"/>
      <c r="P26" s="22" t="str">
        <f aca="false">IF(G26="","",IF(AND(N26&lt;&gt;"",O26&lt;&gt;""),N26*O26,G26))</f>
        <v/>
      </c>
      <c r="Q26" s="25"/>
      <c r="R26" s="24"/>
      <c r="S26" s="23" t="str">
        <f aca="false">IF(C26="","",IF(OR(E26="",F26=""),"À évaluer",IF(AND(M26&lt;&gt;"",Q26="Efficace"),"Traité",IF(AND(M26&lt;&gt;"",OR(Q26="Inefficace",Q26="Partiellement efficace")),"À reprendre",IF(M26&lt;&gt;"","Efficacité à vérifier",IF(AND(J26="",G26&gt;=$D$7),"Mesure à définir",IF(J26="","Surveillé",IF(AND(L26&lt;&gt;"",L26&lt;$D$5),"Mesure en retard","En cours"))))))))</f>
        <v/>
      </c>
    </row>
    <row r="27" customFormat="false" ht="27.75" hidden="false" customHeight="true" outlineLevel="0" collapsed="false">
      <c r="A27" s="20" t="n">
        <v>17</v>
      </c>
      <c r="B27" s="12"/>
      <c r="C27" s="12"/>
      <c r="D27" s="12"/>
      <c r="E27" s="21"/>
      <c r="F27" s="21"/>
      <c r="G27" s="22" t="str">
        <f aca="false">IF(OR(E27="",F27=""),"",E27*F27)</f>
        <v/>
      </c>
      <c r="H27" s="23" t="str">
        <f aca="false">IF(G27="","",IF(G27&gt;=$D$7,"À traiter",IF(G27&gt;=$D$6,"À surveiller","Acceptable")))</f>
        <v/>
      </c>
      <c r="I27" s="12"/>
      <c r="J27" s="12"/>
      <c r="K27" s="12"/>
      <c r="L27" s="24"/>
      <c r="M27" s="24"/>
      <c r="N27" s="21"/>
      <c r="O27" s="21"/>
      <c r="P27" s="22" t="str">
        <f aca="false">IF(G27="","",IF(AND(N27&lt;&gt;"",O27&lt;&gt;""),N27*O27,G27))</f>
        <v/>
      </c>
      <c r="Q27" s="25"/>
      <c r="R27" s="24"/>
      <c r="S27" s="23" t="str">
        <f aca="false">IF(C27="","",IF(OR(E27="",F27=""),"À évaluer",IF(AND(M27&lt;&gt;"",Q27="Efficace"),"Traité",IF(AND(M27&lt;&gt;"",OR(Q27="Inefficace",Q27="Partiellement efficace")),"À reprendre",IF(M27&lt;&gt;"","Efficacité à vérifier",IF(AND(J27="",G27&gt;=$D$7),"Mesure à définir",IF(J27="","Surveillé",IF(AND(L27&lt;&gt;"",L27&lt;$D$5),"Mesure en retard","En cours"))))))))</f>
        <v/>
      </c>
    </row>
    <row r="28" customFormat="false" ht="27.75" hidden="false" customHeight="true" outlineLevel="0" collapsed="false">
      <c r="A28" s="20" t="n">
        <v>18</v>
      </c>
      <c r="B28" s="12"/>
      <c r="C28" s="12"/>
      <c r="D28" s="12"/>
      <c r="E28" s="21"/>
      <c r="F28" s="21"/>
      <c r="G28" s="22" t="str">
        <f aca="false">IF(OR(E28="",F28=""),"",E28*F28)</f>
        <v/>
      </c>
      <c r="H28" s="23" t="str">
        <f aca="false">IF(G28="","",IF(G28&gt;=$D$7,"À traiter",IF(G28&gt;=$D$6,"À surveiller","Acceptable")))</f>
        <v/>
      </c>
      <c r="I28" s="12"/>
      <c r="J28" s="12"/>
      <c r="K28" s="12"/>
      <c r="L28" s="24"/>
      <c r="M28" s="24"/>
      <c r="N28" s="21"/>
      <c r="O28" s="21"/>
      <c r="P28" s="22" t="str">
        <f aca="false">IF(G28="","",IF(AND(N28&lt;&gt;"",O28&lt;&gt;""),N28*O28,G28))</f>
        <v/>
      </c>
      <c r="Q28" s="25"/>
      <c r="R28" s="24"/>
      <c r="S28" s="23" t="str">
        <f aca="false">IF(C28="","",IF(OR(E28="",F28=""),"À évaluer",IF(AND(M28&lt;&gt;"",Q28="Efficace"),"Traité",IF(AND(M28&lt;&gt;"",OR(Q28="Inefficace",Q28="Partiellement efficace")),"À reprendre",IF(M28&lt;&gt;"","Efficacité à vérifier",IF(AND(J28="",G28&gt;=$D$7),"Mesure à définir",IF(J28="","Surveillé",IF(AND(L28&lt;&gt;"",L28&lt;$D$5),"Mesure en retard","En cours"))))))))</f>
        <v/>
      </c>
    </row>
    <row r="29" customFormat="false" ht="27.75" hidden="false" customHeight="true" outlineLevel="0" collapsed="false">
      <c r="A29" s="20" t="n">
        <v>19</v>
      </c>
      <c r="B29" s="12"/>
      <c r="C29" s="12"/>
      <c r="D29" s="12"/>
      <c r="E29" s="21"/>
      <c r="F29" s="21"/>
      <c r="G29" s="22" t="str">
        <f aca="false">IF(OR(E29="",F29=""),"",E29*F29)</f>
        <v/>
      </c>
      <c r="H29" s="23" t="str">
        <f aca="false">IF(G29="","",IF(G29&gt;=$D$7,"À traiter",IF(G29&gt;=$D$6,"À surveiller","Acceptable")))</f>
        <v/>
      </c>
      <c r="I29" s="12"/>
      <c r="J29" s="12"/>
      <c r="K29" s="12"/>
      <c r="L29" s="24"/>
      <c r="M29" s="24"/>
      <c r="N29" s="21"/>
      <c r="O29" s="21"/>
      <c r="P29" s="22" t="str">
        <f aca="false">IF(G29="","",IF(AND(N29&lt;&gt;"",O29&lt;&gt;""),N29*O29,G29))</f>
        <v/>
      </c>
      <c r="Q29" s="25"/>
      <c r="R29" s="24"/>
      <c r="S29" s="23" t="str">
        <f aca="false">IF(C29="","",IF(OR(E29="",F29=""),"À évaluer",IF(AND(M29&lt;&gt;"",Q29="Efficace"),"Traité",IF(AND(M29&lt;&gt;"",OR(Q29="Inefficace",Q29="Partiellement efficace")),"À reprendre",IF(M29&lt;&gt;"","Efficacité à vérifier",IF(AND(J29="",G29&gt;=$D$7),"Mesure à définir",IF(J29="","Surveillé",IF(AND(L29&lt;&gt;"",L29&lt;$D$5),"Mesure en retard","En cours"))))))))</f>
        <v/>
      </c>
    </row>
    <row r="30" customFormat="false" ht="27.75" hidden="false" customHeight="true" outlineLevel="0" collapsed="false">
      <c r="A30" s="20" t="n">
        <v>20</v>
      </c>
      <c r="B30" s="12"/>
      <c r="C30" s="12"/>
      <c r="D30" s="12"/>
      <c r="E30" s="21"/>
      <c r="F30" s="21"/>
      <c r="G30" s="22" t="str">
        <f aca="false">IF(OR(E30="",F30=""),"",E30*F30)</f>
        <v/>
      </c>
      <c r="H30" s="23" t="str">
        <f aca="false">IF(G30="","",IF(G30&gt;=$D$7,"À traiter",IF(G30&gt;=$D$6,"À surveiller","Acceptable")))</f>
        <v/>
      </c>
      <c r="I30" s="12"/>
      <c r="J30" s="12"/>
      <c r="K30" s="12"/>
      <c r="L30" s="24"/>
      <c r="M30" s="24"/>
      <c r="N30" s="21"/>
      <c r="O30" s="21"/>
      <c r="P30" s="22" t="str">
        <f aca="false">IF(G30="","",IF(AND(N30&lt;&gt;"",O30&lt;&gt;""),N30*O30,G30))</f>
        <v/>
      </c>
      <c r="Q30" s="25"/>
      <c r="R30" s="24"/>
      <c r="S30" s="23" t="str">
        <f aca="false">IF(C30="","",IF(OR(E30="",F30=""),"À évaluer",IF(AND(M30&lt;&gt;"",Q30="Efficace"),"Traité",IF(AND(M30&lt;&gt;"",OR(Q30="Inefficace",Q30="Partiellement efficace")),"À reprendre",IF(M30&lt;&gt;"","Efficacité à vérifier",IF(AND(J30="",G30&gt;=$D$7),"Mesure à définir",IF(J30="","Surveillé",IF(AND(L30&lt;&gt;"",L30&lt;$D$5),"Mesure en retard","En cours"))))))))</f>
        <v/>
      </c>
    </row>
    <row r="31" customFormat="false" ht="27.75" hidden="false" customHeight="true" outlineLevel="0" collapsed="false">
      <c r="A31" s="20" t="n">
        <v>21</v>
      </c>
      <c r="B31" s="12"/>
      <c r="C31" s="12"/>
      <c r="D31" s="12"/>
      <c r="E31" s="21"/>
      <c r="F31" s="21"/>
      <c r="G31" s="22" t="str">
        <f aca="false">IF(OR(E31="",F31=""),"",E31*F31)</f>
        <v/>
      </c>
      <c r="H31" s="23" t="str">
        <f aca="false">IF(G31="","",IF(G31&gt;=$D$7,"À traiter",IF(G31&gt;=$D$6,"À surveiller","Acceptable")))</f>
        <v/>
      </c>
      <c r="I31" s="12"/>
      <c r="J31" s="12"/>
      <c r="K31" s="12"/>
      <c r="L31" s="24"/>
      <c r="M31" s="24"/>
      <c r="N31" s="21"/>
      <c r="O31" s="21"/>
      <c r="P31" s="22" t="str">
        <f aca="false">IF(G31="","",IF(AND(N31&lt;&gt;"",O31&lt;&gt;""),N31*O31,G31))</f>
        <v/>
      </c>
      <c r="Q31" s="25"/>
      <c r="R31" s="24"/>
      <c r="S31" s="23" t="str">
        <f aca="false">IF(C31="","",IF(OR(E31="",F31=""),"À évaluer",IF(AND(M31&lt;&gt;"",Q31="Efficace"),"Traité",IF(AND(M31&lt;&gt;"",OR(Q31="Inefficace",Q31="Partiellement efficace")),"À reprendre",IF(M31&lt;&gt;"","Efficacité à vérifier",IF(AND(J31="",G31&gt;=$D$7),"Mesure à définir",IF(J31="","Surveillé",IF(AND(L31&lt;&gt;"",L31&lt;$D$5),"Mesure en retard","En cours"))))))))</f>
        <v/>
      </c>
    </row>
    <row r="32" customFormat="false" ht="27.75" hidden="false" customHeight="true" outlineLevel="0" collapsed="false">
      <c r="A32" s="20" t="n">
        <v>22</v>
      </c>
      <c r="B32" s="12"/>
      <c r="C32" s="12"/>
      <c r="D32" s="12"/>
      <c r="E32" s="21"/>
      <c r="F32" s="21"/>
      <c r="G32" s="22" t="str">
        <f aca="false">IF(OR(E32="",F32=""),"",E32*F32)</f>
        <v/>
      </c>
      <c r="H32" s="23" t="str">
        <f aca="false">IF(G32="","",IF(G32&gt;=$D$7,"À traiter",IF(G32&gt;=$D$6,"À surveiller","Acceptable")))</f>
        <v/>
      </c>
      <c r="I32" s="12"/>
      <c r="J32" s="12"/>
      <c r="K32" s="12"/>
      <c r="L32" s="24"/>
      <c r="M32" s="24"/>
      <c r="N32" s="21"/>
      <c r="O32" s="21"/>
      <c r="P32" s="22" t="str">
        <f aca="false">IF(G32="","",IF(AND(N32&lt;&gt;"",O32&lt;&gt;""),N32*O32,G32))</f>
        <v/>
      </c>
      <c r="Q32" s="25"/>
      <c r="R32" s="24"/>
      <c r="S32" s="23" t="str">
        <f aca="false">IF(C32="","",IF(OR(E32="",F32=""),"À évaluer",IF(AND(M32&lt;&gt;"",Q32="Efficace"),"Traité",IF(AND(M32&lt;&gt;"",OR(Q32="Inefficace",Q32="Partiellement efficace")),"À reprendre",IF(M32&lt;&gt;"","Efficacité à vérifier",IF(AND(J32="",G32&gt;=$D$7),"Mesure à définir",IF(J32="","Surveillé",IF(AND(L32&lt;&gt;"",L32&lt;$D$5),"Mesure en retard","En cours"))))))))</f>
        <v/>
      </c>
    </row>
    <row r="33" customFormat="false" ht="27.75" hidden="false" customHeight="true" outlineLevel="0" collapsed="false">
      <c r="A33" s="20" t="n">
        <v>23</v>
      </c>
      <c r="B33" s="12"/>
      <c r="C33" s="12"/>
      <c r="D33" s="12"/>
      <c r="E33" s="21"/>
      <c r="F33" s="21"/>
      <c r="G33" s="22" t="str">
        <f aca="false">IF(OR(E33="",F33=""),"",E33*F33)</f>
        <v/>
      </c>
      <c r="H33" s="23" t="str">
        <f aca="false">IF(G33="","",IF(G33&gt;=$D$7,"À traiter",IF(G33&gt;=$D$6,"À surveiller","Acceptable")))</f>
        <v/>
      </c>
      <c r="I33" s="12"/>
      <c r="J33" s="12"/>
      <c r="K33" s="12"/>
      <c r="L33" s="24"/>
      <c r="M33" s="24"/>
      <c r="N33" s="21"/>
      <c r="O33" s="21"/>
      <c r="P33" s="22" t="str">
        <f aca="false">IF(G33="","",IF(AND(N33&lt;&gt;"",O33&lt;&gt;""),N33*O33,G33))</f>
        <v/>
      </c>
      <c r="Q33" s="25"/>
      <c r="R33" s="24"/>
      <c r="S33" s="23" t="str">
        <f aca="false">IF(C33="","",IF(OR(E33="",F33=""),"À évaluer",IF(AND(M33&lt;&gt;"",Q33="Efficace"),"Traité",IF(AND(M33&lt;&gt;"",OR(Q33="Inefficace",Q33="Partiellement efficace")),"À reprendre",IF(M33&lt;&gt;"","Efficacité à vérifier",IF(AND(J33="",G33&gt;=$D$7),"Mesure à définir",IF(J33="","Surveillé",IF(AND(L33&lt;&gt;"",L33&lt;$D$5),"Mesure en retard","En cours"))))))))</f>
        <v/>
      </c>
    </row>
    <row r="34" customFormat="false" ht="27.75" hidden="false" customHeight="true" outlineLevel="0" collapsed="false">
      <c r="A34" s="20" t="n">
        <v>24</v>
      </c>
      <c r="B34" s="12"/>
      <c r="C34" s="12"/>
      <c r="D34" s="12"/>
      <c r="E34" s="21"/>
      <c r="F34" s="21"/>
      <c r="G34" s="22" t="str">
        <f aca="false">IF(OR(E34="",F34=""),"",E34*F34)</f>
        <v/>
      </c>
      <c r="H34" s="23" t="str">
        <f aca="false">IF(G34="","",IF(G34&gt;=$D$7,"À traiter",IF(G34&gt;=$D$6,"À surveiller","Acceptable")))</f>
        <v/>
      </c>
      <c r="I34" s="12"/>
      <c r="J34" s="12"/>
      <c r="K34" s="12"/>
      <c r="L34" s="24"/>
      <c r="M34" s="24"/>
      <c r="N34" s="21"/>
      <c r="O34" s="21"/>
      <c r="P34" s="22" t="str">
        <f aca="false">IF(G34="","",IF(AND(N34&lt;&gt;"",O34&lt;&gt;""),N34*O34,G34))</f>
        <v/>
      </c>
      <c r="Q34" s="25"/>
      <c r="R34" s="24"/>
      <c r="S34" s="23" t="str">
        <f aca="false">IF(C34="","",IF(OR(E34="",F34=""),"À évaluer",IF(AND(M34&lt;&gt;"",Q34="Efficace"),"Traité",IF(AND(M34&lt;&gt;"",OR(Q34="Inefficace",Q34="Partiellement efficace")),"À reprendre",IF(M34&lt;&gt;"","Efficacité à vérifier",IF(AND(J34="",G34&gt;=$D$7),"Mesure à définir",IF(J34="","Surveillé",IF(AND(L34&lt;&gt;"",L34&lt;$D$5),"Mesure en retard","En cours"))))))))</f>
        <v/>
      </c>
    </row>
    <row r="35" customFormat="false" ht="27.75" hidden="false" customHeight="true" outlineLevel="0" collapsed="false">
      <c r="A35" s="20" t="n">
        <v>25</v>
      </c>
      <c r="B35" s="12"/>
      <c r="C35" s="12"/>
      <c r="D35" s="12"/>
      <c r="E35" s="21"/>
      <c r="F35" s="21"/>
      <c r="G35" s="22" t="str">
        <f aca="false">IF(OR(E35="",F35=""),"",E35*F35)</f>
        <v/>
      </c>
      <c r="H35" s="23" t="str">
        <f aca="false">IF(G35="","",IF(G35&gt;=$D$7,"À traiter",IF(G35&gt;=$D$6,"À surveiller","Acceptable")))</f>
        <v/>
      </c>
      <c r="I35" s="12"/>
      <c r="J35" s="12"/>
      <c r="K35" s="12"/>
      <c r="L35" s="24"/>
      <c r="M35" s="24"/>
      <c r="N35" s="21"/>
      <c r="O35" s="21"/>
      <c r="P35" s="22" t="str">
        <f aca="false">IF(G35="","",IF(AND(N35&lt;&gt;"",O35&lt;&gt;""),N35*O35,G35))</f>
        <v/>
      </c>
      <c r="Q35" s="25"/>
      <c r="R35" s="24"/>
      <c r="S35" s="23" t="str">
        <f aca="false">IF(C35="","",IF(OR(E35="",F35=""),"À évaluer",IF(AND(M35&lt;&gt;"",Q35="Efficace"),"Traité",IF(AND(M35&lt;&gt;"",OR(Q35="Inefficace",Q35="Partiellement efficace")),"À reprendre",IF(M35&lt;&gt;"","Efficacité à vérifier",IF(AND(J35="",G35&gt;=$D$7),"Mesure à définir",IF(J35="","Surveillé",IF(AND(L35&lt;&gt;"",L35&lt;$D$5),"Mesure en retard","En cours"))))))))</f>
        <v/>
      </c>
    </row>
  </sheetData>
  <mergeCells count="19">
    <mergeCell ref="A4:C4"/>
    <mergeCell ref="D4:E4"/>
    <mergeCell ref="I4:K4"/>
    <mergeCell ref="M4:S8"/>
    <mergeCell ref="A5:C5"/>
    <mergeCell ref="D5:E5"/>
    <mergeCell ref="I5:K5"/>
    <mergeCell ref="A6:C6"/>
    <mergeCell ref="D6:E6"/>
    <mergeCell ref="I6:K6"/>
    <mergeCell ref="A7:C7"/>
    <mergeCell ref="D7:E7"/>
    <mergeCell ref="I7:K7"/>
    <mergeCell ref="I8:K8"/>
    <mergeCell ref="A9:D9"/>
    <mergeCell ref="E9:H9"/>
    <mergeCell ref="I9:M9"/>
    <mergeCell ref="N9:P9"/>
    <mergeCell ref="Q9:S9"/>
  </mergeCells>
  <conditionalFormatting sqref="G11:G35">
    <cfRule type="expression" priority="2" aboveAverage="0" equalAverage="0" bottom="0" percent="0" rank="0" text="" dxfId="0">
      <formula>AND($G11&lt;&gt;"",$G11&gt;=$D$7)</formula>
    </cfRule>
    <cfRule type="expression" priority="3" aboveAverage="0" equalAverage="0" bottom="0" percent="0" rank="0" text="" dxfId="1">
      <formula>AND($G11&lt;&gt;"",$G11&gt;=$D$6,$G11&lt;$D$7)</formula>
    </cfRule>
    <cfRule type="expression" priority="4" aboveAverage="0" equalAverage="0" bottom="0" percent="0" rank="0" text="" dxfId="2">
      <formula>AND($G11&lt;&gt;"",$G11&lt;$D$6)</formula>
    </cfRule>
  </conditionalFormatting>
  <conditionalFormatting sqref="P11:P35">
    <cfRule type="expression" priority="5" aboveAverage="0" equalAverage="0" bottom="0" percent="0" rank="0" text="" dxfId="0">
      <formula>AND($P11&lt;&gt;"",$P11&gt;=$D$7)</formula>
    </cfRule>
    <cfRule type="expression" priority="6" aboveAverage="0" equalAverage="0" bottom="0" percent="0" rank="0" text="" dxfId="1">
      <formula>AND($P11&lt;&gt;"",$P11&gt;=$D$6,$P11&lt;$D$7)</formula>
    </cfRule>
    <cfRule type="expression" priority="7" aboveAverage="0" equalAverage="0" bottom="0" percent="0" rank="0" text="" dxfId="2">
      <formula>AND($P11&lt;&gt;"",$P11&lt;$D$6)</formula>
    </cfRule>
  </conditionalFormatting>
  <conditionalFormatting sqref="H11:H35">
    <cfRule type="expression" priority="8" aboveAverage="0" equalAverage="0" bottom="0" percent="0" rank="0" text="" dxfId="0">
      <formula>$H11="À traiter"</formula>
    </cfRule>
    <cfRule type="expression" priority="9" aboveAverage="0" equalAverage="0" bottom="0" percent="0" rank="0" text="" dxfId="3">
      <formula>$H11="À surveiller"</formula>
    </cfRule>
    <cfRule type="expression" priority="10" aboveAverage="0" equalAverage="0" bottom="0" percent="0" rank="0" text="" dxfId="4">
      <formula>$H11="Acceptable"</formula>
    </cfRule>
  </conditionalFormatting>
  <conditionalFormatting sqref="S11:S35">
    <cfRule type="expression" priority="11" aboveAverage="0" equalAverage="0" bottom="0" percent="0" rank="0" text="" dxfId="0">
      <formula>$S11="Mesure en retard"</formula>
    </cfRule>
    <cfRule type="expression" priority="12" aboveAverage="0" equalAverage="0" bottom="0" percent="0" rank="0" text="" dxfId="0">
      <formula>$S11="Mesure à définir"</formula>
    </cfRule>
    <cfRule type="expression" priority="13" aboveAverage="0" equalAverage="0" bottom="0" percent="0" rank="0" text="" dxfId="0">
      <formula>$S11="À reprendre"</formula>
    </cfRule>
    <cfRule type="expression" priority="14" aboveAverage="0" equalAverage="0" bottom="0" percent="0" rank="0" text="" dxfId="1">
      <formula>$S11="Efficacité à vérifier"</formula>
    </cfRule>
    <cfRule type="expression" priority="15" aboveAverage="0" equalAverage="0" bottom="0" percent="0" rank="0" text="" dxfId="3">
      <formula>$S11="À évaluer"</formula>
    </cfRule>
    <cfRule type="expression" priority="16" aboveAverage="0" equalAverage="0" bottom="0" percent="0" rank="0" text="" dxfId="2">
      <formula>$S11="Traité"</formula>
    </cfRule>
  </conditionalFormatting>
  <conditionalFormatting sqref="K11:L35">
    <cfRule type="expression" priority="17" aboveAverage="0" equalAverage="0" bottom="0" percent="0" rank="0" text="" dxfId="5">
      <formula>AND($J11&lt;&gt;"",K11="")</formula>
    </cfRule>
  </conditionalFormatting>
  <conditionalFormatting sqref="N11:O35">
    <cfRule type="expression" priority="18" aboveAverage="0" equalAverage="0" bottom="0" percent="0" rank="0" text="" dxfId="5">
      <formula>OR(AND($N11&lt;&gt;"",$O11=""),AND($N11="",$O11&lt;&gt;""))</formula>
    </cfRule>
  </conditionalFormatting>
  <dataValidations count="6">
    <dataValidation allowBlank="true" errorStyle="stop" operator="between" showDropDown="false" showErrorMessage="false" showInputMessage="false" sqref="B11:B35" type="list">
      <formula1>Listes!$A$4:$A$15</formula1>
      <formula2>0</formula2>
    </dataValidation>
    <dataValidation allowBlank="true" errorStyle="stop" operator="between" prompt="De 1 à 4" promptTitle="Choisir" showDropDown="false" showErrorMessage="false" showInputMessage="true" sqref="E11:E35" type="list">
      <formula1>'Matrice et revue'!$B$7:$B$10</formula1>
      <formula2>0</formula2>
    </dataValidation>
    <dataValidation allowBlank="true" errorStyle="stop" operator="between" prompt="De 1 à 4" promptTitle="Choisir" showDropDown="false" showErrorMessage="false" showInputMessage="true" sqref="F11:F35" type="list">
      <formula1>'Matrice et revue'!$H$7:$H$10</formula1>
      <formula2>0</formula2>
    </dataValidation>
    <dataValidation allowBlank="true" errorStyle="stop" operator="between" showDropDown="false" showErrorMessage="false" showInputMessage="false" sqref="N11:N35" type="list">
      <formula1>'Matrice et revue'!$B$7:$B$10</formula1>
      <formula2>0</formula2>
    </dataValidation>
    <dataValidation allowBlank="true" errorStyle="stop" operator="between" showDropDown="false" showErrorMessage="false" showInputMessage="false" sqref="O11:O35" type="list">
      <formula1>'Matrice et revue'!$H$7:$H$10</formula1>
      <formula2>0</formula2>
    </dataValidation>
    <dataValidation allowBlank="true" errorStyle="stop" operator="between" showDropDown="false" showErrorMessage="false" showInputMessage="false" sqref="Q11:Q35"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6" min="3" style="0" width="15"/>
    <col collapsed="false" customWidth="true" hidden="false" outlineLevel="0" max="7" min="7" style="0" width="3"/>
    <col collapsed="false" customWidth="true" hidden="false" outlineLevel="0" max="8" min="8" style="0" width="22"/>
    <col collapsed="false" customWidth="true" hidden="false" outlineLevel="0" max="12" min="9" style="0" width="15"/>
    <col collapsed="false" customWidth="true" hidden="false" outlineLevel="0" max="13" min="13" style="0" width="3"/>
  </cols>
  <sheetData>
    <row r="1" customFormat="false" ht="21.75" hidden="false" customHeight="true" outlineLevel="0" collapsed="false">
      <c r="A1" s="1" t="s">
        <v>91</v>
      </c>
      <c r="B1" s="2"/>
      <c r="C1" s="2"/>
      <c r="D1" s="2"/>
      <c r="E1" s="2"/>
      <c r="F1" s="2"/>
      <c r="G1" s="2"/>
      <c r="H1" s="2"/>
      <c r="I1" s="2"/>
      <c r="J1" s="2"/>
      <c r="K1" s="2"/>
      <c r="L1" s="2"/>
    </row>
    <row r="2" customFormat="false" ht="25.5" hidden="false" customHeight="true" outlineLevel="0" collapsed="false">
      <c r="A2" s="3" t="s">
        <v>92</v>
      </c>
    </row>
    <row r="3" customFormat="false" ht="15" hidden="false" customHeight="false" outlineLevel="0" collapsed="false">
      <c r="A3" s="10" t="s">
        <v>93</v>
      </c>
    </row>
    <row r="5" customFormat="false" ht="19.5" hidden="false" customHeight="true" outlineLevel="0" collapsed="false">
      <c r="B5" s="17" t="s">
        <v>94</v>
      </c>
      <c r="C5" s="17"/>
      <c r="D5" s="17"/>
      <c r="E5" s="17"/>
      <c r="F5" s="17"/>
      <c r="H5" s="17" t="s">
        <v>95</v>
      </c>
      <c r="I5" s="17"/>
      <c r="J5" s="17"/>
      <c r="K5" s="17"/>
      <c r="L5" s="17"/>
    </row>
    <row r="6" customFormat="false" ht="21.75" hidden="false" customHeight="true" outlineLevel="0" collapsed="false">
      <c r="B6" s="19" t="s">
        <v>50</v>
      </c>
      <c r="C6" s="19" t="s">
        <v>96</v>
      </c>
      <c r="D6" s="19" t="s">
        <v>97</v>
      </c>
      <c r="E6" s="19"/>
      <c r="F6" s="19"/>
      <c r="H6" s="19" t="s">
        <v>50</v>
      </c>
      <c r="I6" s="19" t="s">
        <v>96</v>
      </c>
      <c r="J6" s="19" t="s">
        <v>97</v>
      </c>
      <c r="K6" s="19"/>
      <c r="L6" s="19"/>
    </row>
    <row r="7" customFormat="false" ht="31.5" hidden="false" customHeight="true" outlineLevel="0" collapsed="false">
      <c r="B7" s="26" t="n">
        <v>1</v>
      </c>
      <c r="C7" s="27" t="s">
        <v>98</v>
      </c>
      <c r="D7" s="12" t="s">
        <v>99</v>
      </c>
      <c r="E7" s="12"/>
      <c r="F7" s="12"/>
      <c r="H7" s="26" t="n">
        <v>1</v>
      </c>
      <c r="I7" s="27" t="s">
        <v>100</v>
      </c>
      <c r="J7" s="12" t="s">
        <v>101</v>
      </c>
      <c r="K7" s="12"/>
      <c r="L7" s="12"/>
    </row>
    <row r="8" customFormat="false" ht="31.5" hidden="false" customHeight="true" outlineLevel="0" collapsed="false">
      <c r="B8" s="26" t="n">
        <v>2</v>
      </c>
      <c r="C8" s="27" t="s">
        <v>102</v>
      </c>
      <c r="D8" s="12" t="s">
        <v>103</v>
      </c>
      <c r="E8" s="12"/>
      <c r="F8" s="12"/>
      <c r="H8" s="26" t="n">
        <v>2</v>
      </c>
      <c r="I8" s="27" t="s">
        <v>104</v>
      </c>
      <c r="J8" s="12" t="s">
        <v>105</v>
      </c>
      <c r="K8" s="12"/>
      <c r="L8" s="12"/>
    </row>
    <row r="9" customFormat="false" ht="31.5" hidden="false" customHeight="true" outlineLevel="0" collapsed="false">
      <c r="B9" s="26" t="n">
        <v>3</v>
      </c>
      <c r="C9" s="27" t="s">
        <v>106</v>
      </c>
      <c r="D9" s="12" t="s">
        <v>107</v>
      </c>
      <c r="E9" s="12"/>
      <c r="F9" s="12"/>
      <c r="H9" s="26" t="n">
        <v>3</v>
      </c>
      <c r="I9" s="27" t="s">
        <v>108</v>
      </c>
      <c r="J9" s="12" t="s">
        <v>109</v>
      </c>
      <c r="K9" s="12"/>
      <c r="L9" s="12"/>
    </row>
    <row r="10" customFormat="false" ht="31.5" hidden="false" customHeight="true" outlineLevel="0" collapsed="false">
      <c r="B10" s="26" t="n">
        <v>4</v>
      </c>
      <c r="C10" s="27" t="s">
        <v>110</v>
      </c>
      <c r="D10" s="12" t="s">
        <v>111</v>
      </c>
      <c r="E10" s="12"/>
      <c r="F10" s="12"/>
      <c r="H10" s="26" t="n">
        <v>4</v>
      </c>
      <c r="I10" s="27" t="s">
        <v>112</v>
      </c>
      <c r="J10" s="12" t="s">
        <v>113</v>
      </c>
      <c r="K10" s="12"/>
      <c r="L10" s="12"/>
    </row>
    <row r="12" customFormat="false" ht="19.5" hidden="false" customHeight="true" outlineLevel="0" collapsed="false">
      <c r="B12" s="18" t="s">
        <v>114</v>
      </c>
      <c r="C12" s="18"/>
      <c r="D12" s="18"/>
      <c r="E12" s="18"/>
      <c r="F12" s="18"/>
      <c r="G12" s="18"/>
      <c r="H12" s="18"/>
      <c r="I12" s="18"/>
      <c r="J12" s="18"/>
      <c r="K12" s="18"/>
      <c r="L12" s="18"/>
    </row>
    <row r="13" customFormat="false" ht="31.5" hidden="false" customHeight="true" outlineLevel="0" collapsed="false">
      <c r="B13" s="11" t="s">
        <v>115</v>
      </c>
      <c r="C13" s="11"/>
      <c r="D13" s="28" t="n">
        <v>3</v>
      </c>
      <c r="E13" s="14" t="s">
        <v>116</v>
      </c>
      <c r="F13" s="14"/>
      <c r="G13" s="14"/>
      <c r="H13" s="14"/>
      <c r="I13" s="14"/>
      <c r="J13" s="14"/>
      <c r="K13" s="14"/>
      <c r="L13" s="14"/>
    </row>
    <row r="14" customFormat="false" ht="31.5" hidden="false" customHeight="true" outlineLevel="0" collapsed="false">
      <c r="B14" s="11" t="s">
        <v>117</v>
      </c>
      <c r="C14" s="11"/>
      <c r="D14" s="28" t="n">
        <v>6</v>
      </c>
      <c r="E14" s="14"/>
      <c r="F14" s="14"/>
      <c r="G14" s="14"/>
      <c r="H14" s="14"/>
      <c r="I14" s="14"/>
      <c r="J14" s="14"/>
      <c r="K14" s="14"/>
      <c r="L14" s="14"/>
    </row>
    <row r="15" customFormat="false" ht="31.5" hidden="false" customHeight="true" outlineLevel="0" collapsed="false">
      <c r="B15" s="11" t="s">
        <v>118</v>
      </c>
      <c r="C15" s="11"/>
      <c r="D15" s="28" t="n">
        <v>12</v>
      </c>
      <c r="E15" s="14"/>
      <c r="F15" s="14"/>
      <c r="G15" s="14"/>
      <c r="H15" s="14"/>
      <c r="I15" s="14"/>
      <c r="J15" s="14"/>
      <c r="K15" s="14"/>
      <c r="L15" s="14"/>
    </row>
    <row r="17" customFormat="false" ht="19.5" hidden="false" customHeight="true" outlineLevel="0" collapsed="false">
      <c r="B17" s="17" t="s">
        <v>119</v>
      </c>
      <c r="C17" s="17"/>
      <c r="D17" s="17"/>
      <c r="E17" s="17"/>
      <c r="F17" s="17"/>
      <c r="H17" s="17" t="s">
        <v>120</v>
      </c>
      <c r="I17" s="17"/>
      <c r="J17" s="17"/>
      <c r="K17" s="17"/>
      <c r="L17" s="17"/>
    </row>
    <row r="18" customFormat="false" ht="24" hidden="false" customHeight="true" outlineLevel="0" collapsed="false">
      <c r="B18" s="19" t="s">
        <v>121</v>
      </c>
      <c r="C18" s="29" t="n">
        <v>1</v>
      </c>
      <c r="D18" s="29" t="n">
        <v>2</v>
      </c>
      <c r="E18" s="29" t="n">
        <v>3</v>
      </c>
      <c r="F18" s="29" t="n">
        <v>4</v>
      </c>
      <c r="H18" s="19" t="s">
        <v>121</v>
      </c>
      <c r="I18" s="29" t="n">
        <v>1</v>
      </c>
      <c r="J18" s="29" t="n">
        <v>2</v>
      </c>
      <c r="K18" s="29" t="n">
        <v>3</v>
      </c>
      <c r="L18" s="29" t="n">
        <v>4</v>
      </c>
    </row>
    <row r="19" customFormat="false" ht="36" hidden="false" customHeight="true" outlineLevel="0" collapsed="false">
      <c r="B19" s="30" t="n">
        <v>4</v>
      </c>
      <c r="C19" s="31" t="n">
        <f aca="false">COUNTIFS(Analyse!$C$11:$C$35,"&lt;&gt;",Analyse!$E$11:$E$35,$B19,Analyse!$F$11:$F$35,C$18)</f>
        <v>0</v>
      </c>
      <c r="D19" s="31" t="n">
        <f aca="false">COUNTIFS(Analyse!$C$11:$C$35,"&lt;&gt;",Analyse!$E$11:$E$35,$B19,Analyse!$F$11:$F$35,D$18)</f>
        <v>0</v>
      </c>
      <c r="E19" s="31" t="n">
        <f aca="false">COUNTIFS(Analyse!$C$11:$C$35,"&lt;&gt;",Analyse!$E$11:$E$35,$B19,Analyse!$F$11:$F$35,E$18)</f>
        <v>0</v>
      </c>
      <c r="F19" s="31" t="n">
        <f aca="false">COUNTIFS(Analyse!$C$11:$C$35,"&lt;&gt;",Analyse!$E$11:$E$35,$B19,Analyse!$F$11:$F$35,F$18)</f>
        <v>0</v>
      </c>
      <c r="H19" s="30" t="n">
        <v>4</v>
      </c>
      <c r="I19" s="31" t="n">
        <f aca="false">COUNTIFS(Analyse!$N$11:$N$35,$H19,Analyse!$O$11:$O$35,I$18)+SUMPRODUCT((Analyse!$N$11:$N$35="")*(Analyse!$O$11:$O$35="")*(Analyse!$C$11:$C$35&lt;&gt;"")*(Analyse!$E$11:$E$35=$H19)*(Analyse!$F$11:$F$35=I$18))</f>
        <v>0</v>
      </c>
      <c r="J19" s="31" t="n">
        <f aca="false">COUNTIFS(Analyse!$N$11:$N$35,$H19,Analyse!$O$11:$O$35,J$18)+SUMPRODUCT((Analyse!$N$11:$N$35="")*(Analyse!$O$11:$O$35="")*(Analyse!$C$11:$C$35&lt;&gt;"")*(Analyse!$E$11:$E$35=$H19)*(Analyse!$F$11:$F$35=J$18))</f>
        <v>0</v>
      </c>
      <c r="K19" s="31" t="n">
        <f aca="false">COUNTIFS(Analyse!$N$11:$N$35,$H19,Analyse!$O$11:$O$35,K$18)+SUMPRODUCT((Analyse!$N$11:$N$35="")*(Analyse!$O$11:$O$35="")*(Analyse!$C$11:$C$35&lt;&gt;"")*(Analyse!$E$11:$E$35=$H19)*(Analyse!$F$11:$F$35=K$18))</f>
        <v>0</v>
      </c>
      <c r="L19" s="31" t="n">
        <f aca="false">COUNTIFS(Analyse!$N$11:$N$35,$H19,Analyse!$O$11:$O$35,L$18)+SUMPRODUCT((Analyse!$N$11:$N$35="")*(Analyse!$O$11:$O$35="")*(Analyse!$C$11:$C$35&lt;&gt;"")*(Analyse!$E$11:$E$35=$H19)*(Analyse!$F$11:$F$35=L$18))</f>
        <v>0</v>
      </c>
    </row>
    <row r="20" customFormat="false" ht="36" hidden="false" customHeight="true" outlineLevel="0" collapsed="false">
      <c r="B20" s="30" t="n">
        <v>3</v>
      </c>
      <c r="C20" s="31" t="n">
        <f aca="false">COUNTIFS(Analyse!$C$11:$C$35,"&lt;&gt;",Analyse!$E$11:$E$35,$B20,Analyse!$F$11:$F$35,C$18)</f>
        <v>0</v>
      </c>
      <c r="D20" s="31" t="n">
        <f aca="false">COUNTIFS(Analyse!$C$11:$C$35,"&lt;&gt;",Analyse!$E$11:$E$35,$B20,Analyse!$F$11:$F$35,D$18)</f>
        <v>0</v>
      </c>
      <c r="E20" s="31" t="n">
        <f aca="false">COUNTIFS(Analyse!$C$11:$C$35,"&lt;&gt;",Analyse!$E$11:$E$35,$B20,Analyse!$F$11:$F$35,E$18)</f>
        <v>0</v>
      </c>
      <c r="F20" s="31" t="n">
        <f aca="false">COUNTIFS(Analyse!$C$11:$C$35,"&lt;&gt;",Analyse!$E$11:$E$35,$B20,Analyse!$F$11:$F$35,F$18)</f>
        <v>0</v>
      </c>
      <c r="H20" s="30" t="n">
        <v>3</v>
      </c>
      <c r="I20" s="31" t="n">
        <f aca="false">COUNTIFS(Analyse!$N$11:$N$35,$H20,Analyse!$O$11:$O$35,I$18)+SUMPRODUCT((Analyse!$N$11:$N$35="")*(Analyse!$O$11:$O$35="")*(Analyse!$C$11:$C$35&lt;&gt;"")*(Analyse!$E$11:$E$35=$H20)*(Analyse!$F$11:$F$35=I$18))</f>
        <v>0</v>
      </c>
      <c r="J20" s="31" t="n">
        <f aca="false">COUNTIFS(Analyse!$N$11:$N$35,$H20,Analyse!$O$11:$O$35,J$18)+SUMPRODUCT((Analyse!$N$11:$N$35="")*(Analyse!$O$11:$O$35="")*(Analyse!$C$11:$C$35&lt;&gt;"")*(Analyse!$E$11:$E$35=$H20)*(Analyse!$F$11:$F$35=J$18))</f>
        <v>0</v>
      </c>
      <c r="K20" s="31" t="n">
        <f aca="false">COUNTIFS(Analyse!$N$11:$N$35,$H20,Analyse!$O$11:$O$35,K$18)+SUMPRODUCT((Analyse!$N$11:$N$35="")*(Analyse!$O$11:$O$35="")*(Analyse!$C$11:$C$35&lt;&gt;"")*(Analyse!$E$11:$E$35=$H20)*(Analyse!$F$11:$F$35=K$18))</f>
        <v>0</v>
      </c>
      <c r="L20" s="31" t="n">
        <f aca="false">COUNTIFS(Analyse!$N$11:$N$35,$H20,Analyse!$O$11:$O$35,L$18)+SUMPRODUCT((Analyse!$N$11:$N$35="")*(Analyse!$O$11:$O$35="")*(Analyse!$C$11:$C$35&lt;&gt;"")*(Analyse!$E$11:$E$35=$H20)*(Analyse!$F$11:$F$35=L$18))</f>
        <v>0</v>
      </c>
    </row>
    <row r="21" customFormat="false" ht="36" hidden="false" customHeight="true" outlineLevel="0" collapsed="false">
      <c r="B21" s="30" t="n">
        <v>2</v>
      </c>
      <c r="C21" s="31" t="n">
        <f aca="false">COUNTIFS(Analyse!$C$11:$C$35,"&lt;&gt;",Analyse!$E$11:$E$35,$B21,Analyse!$F$11:$F$35,C$18)</f>
        <v>0</v>
      </c>
      <c r="D21" s="31" t="n">
        <f aca="false">COUNTIFS(Analyse!$C$11:$C$35,"&lt;&gt;",Analyse!$E$11:$E$35,$B21,Analyse!$F$11:$F$35,D$18)</f>
        <v>0</v>
      </c>
      <c r="E21" s="31" t="n">
        <f aca="false">COUNTIFS(Analyse!$C$11:$C$35,"&lt;&gt;",Analyse!$E$11:$E$35,$B21,Analyse!$F$11:$F$35,E$18)</f>
        <v>0</v>
      </c>
      <c r="F21" s="31" t="n">
        <f aca="false">COUNTIFS(Analyse!$C$11:$C$35,"&lt;&gt;",Analyse!$E$11:$E$35,$B21,Analyse!$F$11:$F$35,F$18)</f>
        <v>0</v>
      </c>
      <c r="H21" s="30" t="n">
        <v>2</v>
      </c>
      <c r="I21" s="31" t="n">
        <f aca="false">COUNTIFS(Analyse!$N$11:$N$35,$H21,Analyse!$O$11:$O$35,I$18)+SUMPRODUCT((Analyse!$N$11:$N$35="")*(Analyse!$O$11:$O$35="")*(Analyse!$C$11:$C$35&lt;&gt;"")*(Analyse!$E$11:$E$35=$H21)*(Analyse!$F$11:$F$35=I$18))</f>
        <v>0</v>
      </c>
      <c r="J21" s="31" t="n">
        <f aca="false">COUNTIFS(Analyse!$N$11:$N$35,$H21,Analyse!$O$11:$O$35,J$18)+SUMPRODUCT((Analyse!$N$11:$N$35="")*(Analyse!$O$11:$O$35="")*(Analyse!$C$11:$C$35&lt;&gt;"")*(Analyse!$E$11:$E$35=$H21)*(Analyse!$F$11:$F$35=J$18))</f>
        <v>0</v>
      </c>
      <c r="K21" s="31" t="n">
        <f aca="false">COUNTIFS(Analyse!$N$11:$N$35,$H21,Analyse!$O$11:$O$35,K$18)+SUMPRODUCT((Analyse!$N$11:$N$35="")*(Analyse!$O$11:$O$35="")*(Analyse!$C$11:$C$35&lt;&gt;"")*(Analyse!$E$11:$E$35=$H21)*(Analyse!$F$11:$F$35=K$18))</f>
        <v>0</v>
      </c>
      <c r="L21" s="31" t="n">
        <f aca="false">COUNTIFS(Analyse!$N$11:$N$35,$H21,Analyse!$O$11:$O$35,L$18)+SUMPRODUCT((Analyse!$N$11:$N$35="")*(Analyse!$O$11:$O$35="")*(Analyse!$C$11:$C$35&lt;&gt;"")*(Analyse!$E$11:$E$35=$H21)*(Analyse!$F$11:$F$35=L$18))</f>
        <v>0</v>
      </c>
    </row>
    <row r="22" customFormat="false" ht="36" hidden="false" customHeight="true" outlineLevel="0" collapsed="false">
      <c r="B22" s="30" t="n">
        <v>1</v>
      </c>
      <c r="C22" s="31" t="n">
        <f aca="false">COUNTIFS(Analyse!$C$11:$C$35,"&lt;&gt;",Analyse!$E$11:$E$35,$B22,Analyse!$F$11:$F$35,C$18)</f>
        <v>0</v>
      </c>
      <c r="D22" s="31" t="n">
        <f aca="false">COUNTIFS(Analyse!$C$11:$C$35,"&lt;&gt;",Analyse!$E$11:$E$35,$B22,Analyse!$F$11:$F$35,D$18)</f>
        <v>0</v>
      </c>
      <c r="E22" s="31" t="n">
        <f aca="false">COUNTIFS(Analyse!$C$11:$C$35,"&lt;&gt;",Analyse!$E$11:$E$35,$B22,Analyse!$F$11:$F$35,E$18)</f>
        <v>0</v>
      </c>
      <c r="F22" s="31" t="n">
        <f aca="false">COUNTIFS(Analyse!$C$11:$C$35,"&lt;&gt;",Analyse!$E$11:$E$35,$B22,Analyse!$F$11:$F$35,F$18)</f>
        <v>0</v>
      </c>
      <c r="H22" s="30" t="n">
        <v>1</v>
      </c>
      <c r="I22" s="31" t="n">
        <f aca="false">COUNTIFS(Analyse!$N$11:$N$35,$H22,Analyse!$O$11:$O$35,I$18)+SUMPRODUCT((Analyse!$N$11:$N$35="")*(Analyse!$O$11:$O$35="")*(Analyse!$C$11:$C$35&lt;&gt;"")*(Analyse!$E$11:$E$35=$H22)*(Analyse!$F$11:$F$35=I$18))</f>
        <v>0</v>
      </c>
      <c r="J22" s="31" t="n">
        <f aca="false">COUNTIFS(Analyse!$N$11:$N$35,$H22,Analyse!$O$11:$O$35,J$18)+SUMPRODUCT((Analyse!$N$11:$N$35="")*(Analyse!$O$11:$O$35="")*(Analyse!$C$11:$C$35&lt;&gt;"")*(Analyse!$E$11:$E$35=$H22)*(Analyse!$F$11:$F$35=J$18))</f>
        <v>0</v>
      </c>
      <c r="K22" s="31" t="n">
        <f aca="false">COUNTIFS(Analyse!$N$11:$N$35,$H22,Analyse!$O$11:$O$35,K$18)+SUMPRODUCT((Analyse!$N$11:$N$35="")*(Analyse!$O$11:$O$35="")*(Analyse!$C$11:$C$35&lt;&gt;"")*(Analyse!$E$11:$E$35=$H22)*(Analyse!$F$11:$F$35=K$18))</f>
        <v>0</v>
      </c>
      <c r="L22" s="31" t="n">
        <f aca="false">COUNTIFS(Analyse!$N$11:$N$35,$H22,Analyse!$O$11:$O$35,L$18)+SUMPRODUCT((Analyse!$N$11:$N$35="")*(Analyse!$O$11:$O$35="")*(Analyse!$C$11:$C$35&lt;&gt;"")*(Analyse!$E$11:$E$35=$H22)*(Analyse!$F$11:$F$35=L$18))</f>
        <v>0</v>
      </c>
    </row>
    <row r="23" customFormat="false" ht="18" hidden="false" customHeight="true" outlineLevel="0" collapsed="false">
      <c r="C23" s="32" t="s">
        <v>122</v>
      </c>
      <c r="D23" s="33" t="s">
        <v>123</v>
      </c>
      <c r="E23" s="34" t="s">
        <v>124</v>
      </c>
      <c r="H23" s="35" t="s">
        <v>125</v>
      </c>
      <c r="I23" s="35"/>
      <c r="J23" s="35"/>
      <c r="K23" s="35"/>
      <c r="L23" s="35"/>
    </row>
    <row r="25" customFormat="false" ht="19.5" hidden="false" customHeight="true" outlineLevel="0" collapsed="false">
      <c r="B25" s="17" t="s">
        <v>126</v>
      </c>
      <c r="C25" s="17"/>
      <c r="D25" s="17"/>
      <c r="E25" s="17"/>
      <c r="F25" s="17"/>
      <c r="H25" s="18" t="s">
        <v>127</v>
      </c>
      <c r="I25" s="18"/>
      <c r="J25" s="18"/>
      <c r="K25" s="18"/>
      <c r="L25" s="18"/>
    </row>
    <row r="26" customFormat="false" ht="19.5" hidden="false" customHeight="true" outlineLevel="0" collapsed="false">
      <c r="B26" s="11" t="s">
        <v>29</v>
      </c>
      <c r="C26" s="11"/>
      <c r="D26" s="13" t="n">
        <f aca="false">COUNTA(Analyse!$C$11:$C$35)</f>
        <v>10</v>
      </c>
      <c r="H26" s="11" t="s">
        <v>128</v>
      </c>
      <c r="I26" s="11"/>
      <c r="J26" s="15"/>
      <c r="K26" s="15"/>
      <c r="L26" s="15"/>
    </row>
    <row r="27" customFormat="false" ht="30" hidden="false" customHeight="true" outlineLevel="0" collapsed="false">
      <c r="B27" s="11" t="s">
        <v>129</v>
      </c>
      <c r="C27" s="11"/>
      <c r="D27" s="13" t="n">
        <f aca="false">COUNT(Analyse!$G$11:$G$35)</f>
        <v>0</v>
      </c>
      <c r="H27" s="11" t="s">
        <v>130</v>
      </c>
      <c r="I27" s="11"/>
      <c r="J27" s="15"/>
      <c r="K27" s="15"/>
      <c r="L27" s="15"/>
    </row>
    <row r="28" customFormat="false" ht="19.5" hidden="false" customHeight="true" outlineLevel="0" collapsed="false">
      <c r="B28" s="11" t="s">
        <v>131</v>
      </c>
      <c r="C28" s="11"/>
      <c r="D28" s="13" t="n">
        <f aca="false">COUNTIF(Analyse!$H$11:$H$35,"À traiter")</f>
        <v>0</v>
      </c>
      <c r="H28" s="11" t="s">
        <v>132</v>
      </c>
      <c r="I28" s="11"/>
      <c r="J28" s="16" t="n">
        <f aca="false">$D$15</f>
        <v>12</v>
      </c>
      <c r="K28" s="16"/>
      <c r="L28" s="16"/>
    </row>
    <row r="29" customFormat="false" ht="19.5" hidden="false" customHeight="true" outlineLevel="0" collapsed="false">
      <c r="B29" s="11" t="s">
        <v>133</v>
      </c>
      <c r="C29" s="11"/>
      <c r="D29" s="13" t="n">
        <f aca="false">COUNTIF(Analyse!$H$11:$H$35,"À surveiller")</f>
        <v>0</v>
      </c>
      <c r="H29" s="11" t="s">
        <v>134</v>
      </c>
      <c r="I29" s="11"/>
      <c r="J29" s="36" t="str">
        <f aca="false">IF(J27&lt;&gt;"",EDATE(J27,J28),IF(J26&lt;&gt;"",EDATE(J26,J28),""))</f>
        <v/>
      </c>
      <c r="K29" s="36"/>
      <c r="L29" s="36"/>
    </row>
    <row r="30" customFormat="false" ht="19.5" hidden="false" customHeight="true" outlineLevel="0" collapsed="false">
      <c r="B30" s="11" t="s">
        <v>135</v>
      </c>
      <c r="C30" s="11"/>
      <c r="D30" s="13" t="n">
        <f aca="false">COUNTIF(Analyse!$H$11:$H$35,"Acceptable")</f>
        <v>0</v>
      </c>
      <c r="H30" s="11" t="s">
        <v>136</v>
      </c>
      <c r="I30" s="11"/>
      <c r="J30" s="37" t="str">
        <f aca="false">IF(J29="","À planifier",IF(J29&lt;Analyse!$D$5,"Revue en retard","À jour"))</f>
        <v>À planifier</v>
      </c>
      <c r="K30" s="37"/>
      <c r="L30" s="37"/>
    </row>
    <row r="31" customFormat="false" ht="30" hidden="false" customHeight="true" outlineLevel="0" collapsed="false">
      <c r="B31" s="11" t="s">
        <v>137</v>
      </c>
      <c r="C31" s="11"/>
      <c r="D31" s="13" t="n">
        <f aca="false">COUNTIF(Analyse!$P$11:$P$35,"&gt;="&amp;$D$14)</f>
        <v>0</v>
      </c>
      <c r="H31" s="14" t="s">
        <v>138</v>
      </c>
      <c r="I31" s="14"/>
      <c r="J31" s="14"/>
      <c r="K31" s="14"/>
      <c r="L31" s="14"/>
    </row>
    <row r="32" customFormat="false" ht="19.5" hidden="false" customHeight="true" outlineLevel="0" collapsed="false">
      <c r="B32" s="11" t="s">
        <v>139</v>
      </c>
      <c r="C32" s="11"/>
      <c r="D32" s="38" t="str">
        <f aca="false">IFERROR(AVERAGE(Analyse!$G$11:$G$35),"")</f>
        <v/>
      </c>
      <c r="H32" s="14"/>
      <c r="I32" s="14"/>
      <c r="J32" s="14"/>
      <c r="K32" s="14"/>
      <c r="L32" s="14"/>
    </row>
    <row r="33" customFormat="false" ht="19.5" hidden="false" customHeight="true" outlineLevel="0" collapsed="false">
      <c r="B33" s="11" t="s">
        <v>140</v>
      </c>
      <c r="C33" s="11"/>
      <c r="D33" s="38" t="str">
        <f aca="false">IFERROR(AVERAGE(Analyse!$P$11:$P$35),"")</f>
        <v/>
      </c>
      <c r="H33" s="14"/>
      <c r="I33" s="14"/>
      <c r="J33" s="14"/>
      <c r="K33" s="14"/>
      <c r="L33" s="14"/>
    </row>
    <row r="34" customFormat="false" ht="19.5" hidden="false" customHeight="true" outlineLevel="0" collapsed="false">
      <c r="B34" s="11" t="s">
        <v>141</v>
      </c>
      <c r="C34" s="11"/>
      <c r="D34" s="13" t="n">
        <f aca="false">COUNTIFS(Analyse!$C$11:$C$35,"&lt;&gt;",Analyse!$M$11:$M$35,"&lt;&gt;")</f>
        <v>0</v>
      </c>
      <c r="H34" s="14"/>
      <c r="I34" s="14"/>
      <c r="J34" s="14"/>
      <c r="K34" s="14"/>
      <c r="L34" s="14"/>
    </row>
    <row r="35" customFormat="false" ht="30" hidden="false" customHeight="true" outlineLevel="0" collapsed="false">
      <c r="B35" s="11" t="s">
        <v>142</v>
      </c>
      <c r="C35" s="11"/>
      <c r="D35" s="13" t="n">
        <f aca="false">COUNTIF(Analyse!$Q$11:$Q$35,"Efficace")</f>
        <v>0</v>
      </c>
    </row>
    <row r="36" customFormat="false" ht="19.5" hidden="false" customHeight="true" outlineLevel="0" collapsed="false">
      <c r="B36" s="11" t="s">
        <v>34</v>
      </c>
      <c r="C36" s="11"/>
      <c r="D36" s="13" t="n">
        <f aca="false">COUNTIF(Analyse!$S$11:$S$35,"Mesure en retard")</f>
        <v>0</v>
      </c>
    </row>
    <row r="37" customFormat="false" ht="19.5" hidden="false" customHeight="true" outlineLevel="0" collapsed="false">
      <c r="B37" s="11" t="s">
        <v>36</v>
      </c>
      <c r="C37" s="11"/>
      <c r="D37" s="13" t="n">
        <f aca="false">COUNTIF(Analyse!$S$11:$S$35,"Mesure à définir")</f>
        <v>0</v>
      </c>
    </row>
    <row r="38" customFormat="false" ht="19.5" hidden="false" customHeight="true" outlineLevel="0" collapsed="false">
      <c r="B38" s="11" t="s">
        <v>143</v>
      </c>
      <c r="C38" s="11"/>
      <c r="D38" s="13" t="n">
        <f aca="false">COUNTIF(Analyse!$S$11:$S$35,"À évaluer")</f>
        <v>10</v>
      </c>
    </row>
    <row r="39" customFormat="false" ht="30" hidden="false" customHeight="true" outlineLevel="0" collapsed="false">
      <c r="B39" s="11" t="s">
        <v>144</v>
      </c>
      <c r="C39" s="11"/>
      <c r="D39" s="13" t="n">
        <f aca="false">SUMPRODUCT((Analyse!$N$11:$N$35&lt;&gt;"")*(Analyse!$O$11:$O$35=""))+SUMPRODUCT((Analyse!$N$11:$N$35="")*(Analyse!$O$11:$O$35&lt;&gt;""))</f>
        <v>0</v>
      </c>
    </row>
    <row r="41" customFormat="false" ht="19.5" hidden="false" customHeight="true" outlineLevel="0" collapsed="false">
      <c r="B41" s="17" t="s">
        <v>145</v>
      </c>
      <c r="C41" s="17"/>
      <c r="D41" s="17"/>
      <c r="E41" s="17"/>
      <c r="F41" s="17"/>
      <c r="G41" s="17"/>
      <c r="H41" s="17"/>
      <c r="I41" s="17"/>
      <c r="J41" s="17"/>
      <c r="K41" s="17"/>
      <c r="L41" s="17"/>
    </row>
    <row r="42" customFormat="false" ht="24" hidden="false" customHeight="true" outlineLevel="0" collapsed="false">
      <c r="B42" s="19" t="s">
        <v>146</v>
      </c>
      <c r="C42" s="19" t="s">
        <v>147</v>
      </c>
      <c r="D42" s="19"/>
      <c r="E42" s="19"/>
      <c r="F42" s="19" t="s">
        <v>148</v>
      </c>
      <c r="G42" s="19"/>
      <c r="H42" s="19"/>
      <c r="I42" s="19"/>
      <c r="J42" s="19" t="s">
        <v>149</v>
      </c>
      <c r="K42" s="19"/>
      <c r="L42" s="19" t="s">
        <v>150</v>
      </c>
    </row>
    <row r="43" customFormat="false" ht="24" hidden="false" customHeight="true" outlineLevel="0" collapsed="false">
      <c r="B43" s="24"/>
      <c r="C43" s="12"/>
      <c r="D43" s="12"/>
      <c r="E43" s="12"/>
      <c r="F43" s="12"/>
      <c r="G43" s="12"/>
      <c r="H43" s="12"/>
      <c r="I43" s="12"/>
      <c r="J43" s="12"/>
      <c r="K43" s="12"/>
      <c r="L43" s="12"/>
    </row>
    <row r="44" customFormat="false" ht="24" hidden="false" customHeight="true" outlineLevel="0" collapsed="false">
      <c r="B44" s="24"/>
      <c r="C44" s="12"/>
      <c r="D44" s="12"/>
      <c r="E44" s="12"/>
      <c r="F44" s="12"/>
      <c r="G44" s="12"/>
      <c r="H44" s="12"/>
      <c r="I44" s="12"/>
      <c r="J44" s="12"/>
      <c r="K44" s="12"/>
      <c r="L44" s="12"/>
    </row>
    <row r="45" customFormat="false" ht="24" hidden="false" customHeight="true" outlineLevel="0" collapsed="false">
      <c r="B45" s="24"/>
      <c r="C45" s="12"/>
      <c r="D45" s="12"/>
      <c r="E45" s="12"/>
      <c r="F45" s="12"/>
      <c r="G45" s="12"/>
      <c r="H45" s="12"/>
      <c r="I45" s="12"/>
      <c r="J45" s="12"/>
      <c r="K45" s="12"/>
      <c r="L45" s="12"/>
    </row>
    <row r="46" customFormat="false" ht="24" hidden="false" customHeight="true" outlineLevel="0" collapsed="false">
      <c r="B46" s="24"/>
      <c r="C46" s="12"/>
      <c r="D46" s="12"/>
      <c r="E46" s="12"/>
      <c r="F46" s="12"/>
      <c r="G46" s="12"/>
      <c r="H46" s="12"/>
      <c r="I46" s="12"/>
      <c r="J46" s="12"/>
      <c r="K46" s="12"/>
      <c r="L46" s="12"/>
    </row>
    <row r="47" customFormat="false" ht="24" hidden="false" customHeight="true" outlineLevel="0" collapsed="false">
      <c r="B47" s="24"/>
      <c r="C47" s="12"/>
      <c r="D47" s="12"/>
      <c r="E47" s="12"/>
      <c r="F47" s="12"/>
      <c r="G47" s="12"/>
      <c r="H47" s="12"/>
      <c r="I47" s="12"/>
      <c r="J47" s="12"/>
      <c r="K47" s="12"/>
      <c r="L47" s="12"/>
    </row>
  </sheetData>
  <mergeCells count="66">
    <mergeCell ref="B5:F5"/>
    <mergeCell ref="H5:L5"/>
    <mergeCell ref="D6:F6"/>
    <mergeCell ref="J6:L6"/>
    <mergeCell ref="D7:F7"/>
    <mergeCell ref="J7:L7"/>
    <mergeCell ref="D8:F8"/>
    <mergeCell ref="J8:L8"/>
    <mergeCell ref="D9:F9"/>
    <mergeCell ref="J9:L9"/>
    <mergeCell ref="D10:F10"/>
    <mergeCell ref="J10:L10"/>
    <mergeCell ref="B12:L12"/>
    <mergeCell ref="B13:C13"/>
    <mergeCell ref="E13:L15"/>
    <mergeCell ref="B14:C14"/>
    <mergeCell ref="B15:C15"/>
    <mergeCell ref="B17:F17"/>
    <mergeCell ref="H17:L17"/>
    <mergeCell ref="H23:L23"/>
    <mergeCell ref="B25:F25"/>
    <mergeCell ref="H25:L25"/>
    <mergeCell ref="B26:C26"/>
    <mergeCell ref="H26:I26"/>
    <mergeCell ref="J26:L26"/>
    <mergeCell ref="B27:C27"/>
    <mergeCell ref="H27:I27"/>
    <mergeCell ref="J27:L27"/>
    <mergeCell ref="B28:C28"/>
    <mergeCell ref="H28:I28"/>
    <mergeCell ref="J28:L28"/>
    <mergeCell ref="B29:C29"/>
    <mergeCell ref="H29:I29"/>
    <mergeCell ref="J29:L29"/>
    <mergeCell ref="B30:C30"/>
    <mergeCell ref="H30:I30"/>
    <mergeCell ref="J30:L30"/>
    <mergeCell ref="B31:C31"/>
    <mergeCell ref="H31:L34"/>
    <mergeCell ref="B32:C32"/>
    <mergeCell ref="B33:C33"/>
    <mergeCell ref="B34:C34"/>
    <mergeCell ref="B35:C35"/>
    <mergeCell ref="B36:C36"/>
    <mergeCell ref="B37:C37"/>
    <mergeCell ref="B38:C38"/>
    <mergeCell ref="B39:C39"/>
    <mergeCell ref="B41:L41"/>
    <mergeCell ref="C42:E42"/>
    <mergeCell ref="F42:I42"/>
    <mergeCell ref="J42:K42"/>
    <mergeCell ref="C43:E43"/>
    <mergeCell ref="F43:I43"/>
    <mergeCell ref="J43:K43"/>
    <mergeCell ref="C44:E44"/>
    <mergeCell ref="F44:I44"/>
    <mergeCell ref="J44:K44"/>
    <mergeCell ref="C45:E45"/>
    <mergeCell ref="F45:I45"/>
    <mergeCell ref="J45:K45"/>
    <mergeCell ref="C46:E46"/>
    <mergeCell ref="F46:I46"/>
    <mergeCell ref="J46:K46"/>
    <mergeCell ref="C47:E47"/>
    <mergeCell ref="F47:I47"/>
    <mergeCell ref="J47:K47"/>
  </mergeCells>
  <conditionalFormatting sqref="C19:F22">
    <cfRule type="expression" priority="2" aboveAverage="0" equalAverage="0" bottom="0" percent="0" rank="0" text="" dxfId="6">
      <formula>$B19*C$18&gt;=$D$14</formula>
    </cfRule>
    <cfRule type="expression" priority="3" aboveAverage="0" equalAverage="0" bottom="0" percent="0" rank="0" text="" dxfId="7">
      <formula>AND($B19*C$18&gt;=$D$13,$B19*C$18&lt;$D$14)</formula>
    </cfRule>
    <cfRule type="expression" priority="4" aboveAverage="0" equalAverage="0" bottom="0" percent="0" rank="0" text="" dxfId="8">
      <formula>$B19*C$18&lt;$D$13</formula>
    </cfRule>
  </conditionalFormatting>
  <conditionalFormatting sqref="I19:L22">
    <cfRule type="expression" priority="5" aboveAverage="0" equalAverage="0" bottom="0" percent="0" rank="0" text="" dxfId="6">
      <formula>$H19*I$18&gt;=$D$14</formula>
    </cfRule>
    <cfRule type="expression" priority="6" aboveAverage="0" equalAverage="0" bottom="0" percent="0" rank="0" text="" dxfId="7">
      <formula>AND($H19*I$18&gt;=$D$13,$H19*I$18&lt;$D$14)</formula>
    </cfRule>
    <cfRule type="expression" priority="7" aboveAverage="0" equalAverage="0" bottom="0" percent="0" rank="0" text="" dxfId="8">
      <formula>$H19*I$18&lt;$D$13</formula>
    </cfRule>
  </conditionalFormatting>
  <conditionalFormatting sqref="D36:D38">
    <cfRule type="expression" priority="8" aboveAverage="0" equalAverage="0" bottom="0" percent="0" rank="0" text="" dxfId="0">
      <formula>$D36&gt;0</formula>
    </cfRule>
  </conditionalFormatting>
  <conditionalFormatting sqref="D39">
    <cfRule type="expression" priority="9" aboveAverage="0" equalAverage="0" bottom="0" percent="0" rank="0" text="" dxfId="9">
      <formula>$D39&gt;0</formula>
    </cfRule>
  </conditionalFormatting>
  <conditionalFormatting sqref="J30">
    <cfRule type="expression" priority="10" aboveAverage="0" equalAverage="0" bottom="0" percent="0" rank="0" text="" dxfId="0">
      <formula>$J$30="Revue en retard"</formula>
    </cfRule>
    <cfRule type="expression" priority="11" aboveAverage="0" equalAverage="0" bottom="0" percent="0" rank="0" text="" dxfId="4">
      <formula>$J$30="À jour"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4" man="true" max="16383" min="0"/>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S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4" min="3" style="0" width="28"/>
    <col collapsed="false" customWidth="true" hidden="false" outlineLevel="0" max="5" min="5" style="0" width="9"/>
    <col collapsed="false" customWidth="true" hidden="false" outlineLevel="0" max="6" min="6" style="0" width="11"/>
    <col collapsed="false" customWidth="true" hidden="false" outlineLevel="0" max="7" min="7" style="0" width="9"/>
    <col collapsed="false" customWidth="true" hidden="false" outlineLevel="0" max="8" min="8" style="0" width="12"/>
    <col collapsed="false" customWidth="true" hidden="false" outlineLevel="0" max="9" min="9" style="0" width="26"/>
    <col collapsed="false" customWidth="true" hidden="false" outlineLevel="0" max="10" min="10" style="0" width="30"/>
    <col collapsed="false" customWidth="true" hidden="false" outlineLevel="0" max="11" min="11" style="0" width="15"/>
    <col collapsed="false" customWidth="true" hidden="false" outlineLevel="0" max="13" min="12" style="0" width="11"/>
    <col collapsed="false" customWidth="true" hidden="false" outlineLevel="0" max="14" min="14" style="0" width="10"/>
    <col collapsed="false" customWidth="true" hidden="false" outlineLevel="0" max="15" min="15" style="0" width="11"/>
    <col collapsed="false" customWidth="true" hidden="false" outlineLevel="0" max="16" min="16" style="0" width="10"/>
    <col collapsed="false" customWidth="true" hidden="false" outlineLevel="0" max="17" min="17" style="0" width="15"/>
    <col collapsed="false" customWidth="true" hidden="false" outlineLevel="0" max="18" min="18" style="0" width="11"/>
    <col collapsed="false" customWidth="true" hidden="false" outlineLevel="0" max="19" min="19" style="0" width="17"/>
  </cols>
  <sheetData>
    <row r="1" customFormat="false" ht="21.75" hidden="false" customHeight="true" outlineLevel="0" collapsed="false">
      <c r="A1" s="1" t="s">
        <v>0</v>
      </c>
      <c r="B1" s="2"/>
      <c r="C1" s="2"/>
      <c r="D1" s="2"/>
      <c r="E1" s="2"/>
      <c r="F1" s="2"/>
      <c r="G1" s="2"/>
      <c r="H1" s="2"/>
      <c r="I1" s="2"/>
      <c r="J1" s="2"/>
      <c r="K1" s="2"/>
      <c r="L1" s="2"/>
      <c r="M1" s="2"/>
      <c r="N1" s="2"/>
      <c r="O1" s="2"/>
      <c r="P1" s="2"/>
      <c r="Q1" s="2"/>
      <c r="R1" s="2"/>
      <c r="S1" s="2"/>
    </row>
    <row r="2" customFormat="false" ht="25.5" hidden="false" customHeight="true" outlineLevel="0" collapsed="false">
      <c r="A2" s="3" t="s">
        <v>151</v>
      </c>
    </row>
    <row r="3" customFormat="false" ht="15" hidden="false" customHeight="false" outlineLevel="0" collapsed="false">
      <c r="A3" s="10" t="s">
        <v>152</v>
      </c>
    </row>
    <row r="4" customFormat="false" ht="42" hidden="false" customHeight="true" outlineLevel="0" collapsed="false">
      <c r="A4" s="11" t="s">
        <v>28</v>
      </c>
      <c r="B4" s="11"/>
      <c r="C4" s="11"/>
      <c r="D4" s="12" t="s">
        <v>153</v>
      </c>
      <c r="E4" s="12"/>
      <c r="I4" s="11" t="s">
        <v>29</v>
      </c>
      <c r="J4" s="11"/>
      <c r="K4" s="11"/>
      <c r="L4" s="13" t="n">
        <f aca="false">COUNTA(C11:C25)</f>
        <v>12</v>
      </c>
      <c r="M4" s="14" t="s">
        <v>30</v>
      </c>
      <c r="N4" s="14"/>
      <c r="O4" s="14"/>
      <c r="P4" s="14"/>
      <c r="Q4" s="14"/>
      <c r="R4" s="14"/>
      <c r="S4" s="14"/>
    </row>
    <row r="5" customFormat="false" ht="15" hidden="false" customHeight="true" outlineLevel="0" collapsed="false">
      <c r="A5" s="11" t="s">
        <v>31</v>
      </c>
      <c r="B5" s="11"/>
      <c r="C5" s="11"/>
      <c r="D5" s="15" t="n">
        <v>46317</v>
      </c>
      <c r="E5" s="15"/>
      <c r="I5" s="11" t="s">
        <v>32</v>
      </c>
      <c r="J5" s="11"/>
      <c r="K5" s="11"/>
      <c r="L5" s="13" t="n">
        <f aca="false">COUNTIF(H11:H25,"À traiter")</f>
        <v>5</v>
      </c>
      <c r="M5" s="14"/>
      <c r="N5" s="14"/>
      <c r="O5" s="14"/>
      <c r="P5" s="14"/>
      <c r="Q5" s="14"/>
      <c r="R5" s="14"/>
      <c r="S5" s="14"/>
    </row>
    <row r="6" customFormat="false" ht="15" hidden="false" customHeight="true" outlineLevel="0" collapsed="false">
      <c r="A6" s="11" t="s">
        <v>33</v>
      </c>
      <c r="B6" s="11"/>
      <c r="C6" s="11"/>
      <c r="D6" s="16" t="n">
        <f aca="false">'Exemple matrice'!$D$13</f>
        <v>3</v>
      </c>
      <c r="E6" s="16"/>
      <c r="I6" s="11" t="s">
        <v>34</v>
      </c>
      <c r="J6" s="11"/>
      <c r="K6" s="11"/>
      <c r="L6" s="13" t="n">
        <f aca="false">COUNTIF(S11:S25,"Mesure en retard")</f>
        <v>1</v>
      </c>
      <c r="M6" s="14"/>
      <c r="N6" s="14"/>
      <c r="O6" s="14"/>
      <c r="P6" s="14"/>
      <c r="Q6" s="14"/>
      <c r="R6" s="14"/>
      <c r="S6" s="14"/>
    </row>
    <row r="7" customFormat="false" ht="15" hidden="false" customHeight="true" outlineLevel="0" collapsed="false">
      <c r="A7" s="11" t="s">
        <v>35</v>
      </c>
      <c r="B7" s="11"/>
      <c r="C7" s="11"/>
      <c r="D7" s="16" t="n">
        <f aca="false">'Exemple matrice'!$D$14</f>
        <v>6</v>
      </c>
      <c r="E7" s="16"/>
      <c r="I7" s="11" t="s">
        <v>36</v>
      </c>
      <c r="J7" s="11"/>
      <c r="K7" s="11"/>
      <c r="L7" s="13" t="n">
        <f aca="false">COUNTIF(S11:S25,"Mesure à définir")</f>
        <v>0</v>
      </c>
      <c r="M7" s="14"/>
      <c r="N7" s="14"/>
      <c r="O7" s="14"/>
      <c r="P7" s="14"/>
      <c r="Q7" s="14"/>
      <c r="R7" s="14"/>
      <c r="S7" s="14"/>
    </row>
    <row r="8" customFormat="false" ht="15" hidden="false" customHeight="true" outlineLevel="0" collapsed="false">
      <c r="I8" s="11" t="s">
        <v>37</v>
      </c>
      <c r="J8" s="11"/>
      <c r="K8" s="11"/>
      <c r="L8" s="13" t="n">
        <f aca="false">COUNTIF(S11:S25,"Efficacité à vérifier")</f>
        <v>1</v>
      </c>
      <c r="M8" s="14"/>
      <c r="N8" s="14"/>
      <c r="O8" s="14"/>
      <c r="P8" s="14"/>
      <c r="Q8" s="14"/>
      <c r="R8" s="14"/>
      <c r="S8" s="14"/>
    </row>
    <row r="9" customFormat="false" ht="19.5" hidden="false" customHeight="true" outlineLevel="0" collapsed="false">
      <c r="A9" s="17" t="s">
        <v>38</v>
      </c>
      <c r="B9" s="17"/>
      <c r="C9" s="17"/>
      <c r="D9" s="17"/>
      <c r="E9" s="18" t="s">
        <v>39</v>
      </c>
      <c r="F9" s="18"/>
      <c r="G9" s="18"/>
      <c r="H9" s="18"/>
      <c r="I9" s="17" t="s">
        <v>40</v>
      </c>
      <c r="J9" s="17"/>
      <c r="K9" s="17"/>
      <c r="L9" s="17"/>
      <c r="M9" s="17"/>
      <c r="N9" s="18" t="s">
        <v>41</v>
      </c>
      <c r="O9" s="18"/>
      <c r="P9" s="18"/>
      <c r="Q9" s="17" t="s">
        <v>42</v>
      </c>
      <c r="R9" s="17"/>
      <c r="S9" s="17"/>
    </row>
    <row r="10" customFormat="false" ht="48" hidden="false" customHeight="true" outlineLevel="0" collapsed="false">
      <c r="A10" s="19" t="s">
        <v>43</v>
      </c>
      <c r="B10" s="19" t="s">
        <v>44</v>
      </c>
      <c r="C10" s="19" t="s">
        <v>45</v>
      </c>
      <c r="D10" s="19" t="s">
        <v>46</v>
      </c>
      <c r="E10" s="19" t="s">
        <v>47</v>
      </c>
      <c r="F10" s="19" t="s">
        <v>48</v>
      </c>
      <c r="G10" s="19" t="s">
        <v>49</v>
      </c>
      <c r="H10" s="19" t="s">
        <v>50</v>
      </c>
      <c r="I10" s="19" t="s">
        <v>51</v>
      </c>
      <c r="J10" s="19" t="s">
        <v>52</v>
      </c>
      <c r="K10" s="19" t="s">
        <v>53</v>
      </c>
      <c r="L10" s="19" t="s">
        <v>54</v>
      </c>
      <c r="M10" s="19" t="s">
        <v>55</v>
      </c>
      <c r="N10" s="19" t="s">
        <v>56</v>
      </c>
      <c r="O10" s="19" t="s">
        <v>57</v>
      </c>
      <c r="P10" s="19" t="s">
        <v>58</v>
      </c>
      <c r="Q10" s="19" t="s">
        <v>59</v>
      </c>
      <c r="R10" s="19" t="s">
        <v>60</v>
      </c>
      <c r="S10" s="19" t="s">
        <v>61</v>
      </c>
    </row>
    <row r="11" customFormat="false" ht="57.75" hidden="false" customHeight="true" outlineLevel="0" collapsed="false">
      <c r="A11" s="20" t="n">
        <v>1</v>
      </c>
      <c r="B11" s="12" t="s">
        <v>62</v>
      </c>
      <c r="C11" s="12" t="s">
        <v>63</v>
      </c>
      <c r="D11" s="12" t="s">
        <v>64</v>
      </c>
      <c r="E11" s="21" t="n">
        <v>3</v>
      </c>
      <c r="F11" s="21" t="n">
        <v>3</v>
      </c>
      <c r="G11" s="22" t="n">
        <f aca="false">IF(OR(E11="",F11=""),"",E11*F11)</f>
        <v>9</v>
      </c>
      <c r="H11" s="23" t="str">
        <f aca="false">IF(G11="","",IF(G11&gt;=$D$7,"À traiter",IF(G11&gt;=$D$6,"À surveiller","Acceptable")))</f>
        <v>À traiter</v>
      </c>
      <c r="I11" s="12" t="s">
        <v>154</v>
      </c>
      <c r="J11" s="12" t="s">
        <v>155</v>
      </c>
      <c r="K11" s="12" t="s">
        <v>156</v>
      </c>
      <c r="L11" s="24" t="n">
        <v>46356</v>
      </c>
      <c r="M11" s="24"/>
      <c r="N11" s="21" t="n">
        <v>2</v>
      </c>
      <c r="O11" s="21" t="n">
        <v>2</v>
      </c>
      <c r="P11" s="22" t="n">
        <f aca="false">IF(G11="","",IF(AND(N11&lt;&gt;"",O11&lt;&gt;""),N11*O11,G11))</f>
        <v>4</v>
      </c>
      <c r="Q11" s="25"/>
      <c r="R11" s="24"/>
      <c r="S11" s="23" t="str">
        <f aca="false">IF(C11="","",IF(OR(E11="",F11=""),"À évaluer",IF(AND(M11&lt;&gt;"",Q11="Efficace"),"Traité",IF(AND(M11&lt;&gt;"",OR(Q11="Inefficace",Q11="Partiellement efficace")),"À reprendre",IF(M11&lt;&gt;"","Efficacité à vérifier",IF(AND(J11="",G11&gt;=$D$7),"Mesure à définir",IF(J11="","Surveillé",IF(AND(L11&lt;&gt;"",L11&lt;$D$5),"Mesure en retard","En cours"))))))))</f>
        <v>En cours</v>
      </c>
    </row>
    <row r="12" customFormat="false" ht="57.75" hidden="false" customHeight="true" outlineLevel="0" collapsed="false">
      <c r="A12" s="20" t="n">
        <v>2</v>
      </c>
      <c r="B12" s="12" t="s">
        <v>65</v>
      </c>
      <c r="C12" s="12" t="s">
        <v>66</v>
      </c>
      <c r="D12" s="12" t="s">
        <v>67</v>
      </c>
      <c r="E12" s="21" t="n">
        <v>2</v>
      </c>
      <c r="F12" s="21" t="n">
        <v>2</v>
      </c>
      <c r="G12" s="22" t="n">
        <f aca="false">IF(OR(E12="",F12=""),"",E12*F12)</f>
        <v>4</v>
      </c>
      <c r="H12" s="23" t="str">
        <f aca="false">IF(G12="","",IF(G12&gt;=$D$7,"À traiter",IF(G12&gt;=$D$6,"À surveiller","Acceptable")))</f>
        <v>À surveiller</v>
      </c>
      <c r="I12" s="12" t="s">
        <v>157</v>
      </c>
      <c r="J12" s="12" t="s">
        <v>158</v>
      </c>
      <c r="K12" s="12" t="s">
        <v>159</v>
      </c>
      <c r="L12" s="24" t="n">
        <v>46310</v>
      </c>
      <c r="M12" s="24"/>
      <c r="N12" s="21" t="n">
        <v>2</v>
      </c>
      <c r="O12" s="21" t="n">
        <v>1</v>
      </c>
      <c r="P12" s="22" t="n">
        <f aca="false">IF(G12="","",IF(AND(N12&lt;&gt;"",O12&lt;&gt;""),N12*O12,G12))</f>
        <v>2</v>
      </c>
      <c r="Q12" s="25"/>
      <c r="R12" s="24"/>
      <c r="S12" s="23" t="str">
        <f aca="false">IF(C12="","",IF(OR(E12="",F12=""),"À évaluer",IF(AND(M12&lt;&gt;"",Q12="Efficace"),"Traité",IF(AND(M12&lt;&gt;"",OR(Q12="Inefficace",Q12="Partiellement efficace")),"À reprendre",IF(M12&lt;&gt;"","Efficacité à vérifier",IF(AND(J12="",G12&gt;=$D$7),"Mesure à définir",IF(J12="","Surveillé",IF(AND(L12&lt;&gt;"",L12&lt;$D$5),"Mesure en retard","En cours"))))))))</f>
        <v>Mesure en retard</v>
      </c>
    </row>
    <row r="13" customFormat="false" ht="70.5" hidden="false" customHeight="true" outlineLevel="0" collapsed="false">
      <c r="A13" s="20" t="n">
        <v>3</v>
      </c>
      <c r="B13" s="12" t="s">
        <v>68</v>
      </c>
      <c r="C13" s="12" t="s">
        <v>69</v>
      </c>
      <c r="D13" s="12" t="s">
        <v>70</v>
      </c>
      <c r="E13" s="21" t="n">
        <v>3</v>
      </c>
      <c r="F13" s="21" t="n">
        <v>3</v>
      </c>
      <c r="G13" s="22" t="n">
        <f aca="false">IF(OR(E13="",F13=""),"",E13*F13)</f>
        <v>9</v>
      </c>
      <c r="H13" s="23" t="str">
        <f aca="false">IF(G13="","",IF(G13&gt;=$D$7,"À traiter",IF(G13&gt;=$D$6,"À surveiller","Acceptable")))</f>
        <v>À traiter</v>
      </c>
      <c r="I13" s="12" t="s">
        <v>160</v>
      </c>
      <c r="J13" s="12" t="s">
        <v>161</v>
      </c>
      <c r="K13" s="12" t="s">
        <v>156</v>
      </c>
      <c r="L13" s="24" t="n">
        <v>46346</v>
      </c>
      <c r="M13" s="24"/>
      <c r="N13" s="21" t="n">
        <v>2</v>
      </c>
      <c r="O13" s="21" t="n">
        <v>2</v>
      </c>
      <c r="P13" s="22" t="n">
        <f aca="false">IF(G13="","",IF(AND(N13&lt;&gt;"",O13&lt;&gt;""),N13*O13,G13))</f>
        <v>4</v>
      </c>
      <c r="Q13" s="25"/>
      <c r="R13" s="24"/>
      <c r="S13" s="23" t="str">
        <f aca="false">IF(C13="","",IF(OR(E13="",F13=""),"À évaluer",IF(AND(M13&lt;&gt;"",Q13="Efficace"),"Traité",IF(AND(M13&lt;&gt;"",OR(Q13="Inefficace",Q13="Partiellement efficace")),"À reprendre",IF(M13&lt;&gt;"","Efficacité à vérifier",IF(AND(J13="",G13&gt;=$D$7),"Mesure à définir",IF(J13="","Surveillé",IF(AND(L13&lt;&gt;"",L13&lt;$D$5),"Mesure en retard","En cours"))))))))</f>
        <v>En cours</v>
      </c>
    </row>
    <row r="14" customFormat="false" ht="45" hidden="false" customHeight="true" outlineLevel="0" collapsed="false">
      <c r="A14" s="20" t="n">
        <v>4</v>
      </c>
      <c r="B14" s="12" t="s">
        <v>65</v>
      </c>
      <c r="C14" s="12" t="s">
        <v>71</v>
      </c>
      <c r="D14" s="12" t="s">
        <v>72</v>
      </c>
      <c r="E14" s="21" t="n">
        <v>2</v>
      </c>
      <c r="F14" s="21" t="n">
        <v>3</v>
      </c>
      <c r="G14" s="22" t="n">
        <f aca="false">IF(OR(E14="",F14=""),"",E14*F14)</f>
        <v>6</v>
      </c>
      <c r="H14" s="23" t="str">
        <f aca="false">IF(G14="","",IF(G14&gt;=$D$7,"À traiter",IF(G14&gt;=$D$6,"À surveiller","Acceptable")))</f>
        <v>À traiter</v>
      </c>
      <c r="I14" s="12" t="s">
        <v>162</v>
      </c>
      <c r="J14" s="12" t="s">
        <v>163</v>
      </c>
      <c r="K14" s="12" t="s">
        <v>164</v>
      </c>
      <c r="L14" s="24" t="n">
        <v>46295</v>
      </c>
      <c r="M14" s="24" t="n">
        <v>46270</v>
      </c>
      <c r="N14" s="21" t="n">
        <v>2</v>
      </c>
      <c r="O14" s="21" t="n">
        <v>1</v>
      </c>
      <c r="P14" s="22" t="n">
        <f aca="false">IF(G14="","",IF(AND(N14&lt;&gt;"",O14&lt;&gt;""),N14*O14,G14))</f>
        <v>2</v>
      </c>
      <c r="Q14" s="25" t="s">
        <v>165</v>
      </c>
      <c r="R14" s="24" t="n">
        <v>46314</v>
      </c>
      <c r="S14" s="23" t="str">
        <f aca="false">IF(C14="","",IF(OR(E14="",F14=""),"À évaluer",IF(AND(M14&lt;&gt;"",Q14="Efficace"),"Traité",IF(AND(M14&lt;&gt;"",OR(Q14="Inefficace",Q14="Partiellement efficace")),"À reprendre",IF(M14&lt;&gt;"","Efficacité à vérifier",IF(AND(J14="",G14&gt;=$D$7),"Mesure à définir",IF(J14="","Surveillé",IF(AND(L14&lt;&gt;"",L14&lt;$D$5),"Mesure en retard","En cours"))))))))</f>
        <v>Traité</v>
      </c>
    </row>
    <row r="15" customFormat="false" ht="45" hidden="false" customHeight="true" outlineLevel="0" collapsed="false">
      <c r="A15" s="20" t="n">
        <v>5</v>
      </c>
      <c r="B15" s="12" t="s">
        <v>73</v>
      </c>
      <c r="C15" s="12" t="s">
        <v>74</v>
      </c>
      <c r="D15" s="12" t="s">
        <v>75</v>
      </c>
      <c r="E15" s="21" t="n">
        <v>2</v>
      </c>
      <c r="F15" s="21" t="n">
        <v>1</v>
      </c>
      <c r="G15" s="22" t="n">
        <f aca="false">IF(OR(E15="",F15=""),"",E15*F15)</f>
        <v>2</v>
      </c>
      <c r="H15" s="23" t="str">
        <f aca="false">IF(G15="","",IF(G15&gt;=$D$7,"À traiter",IF(G15&gt;=$D$6,"À surveiller","Acceptable")))</f>
        <v>Acceptable</v>
      </c>
      <c r="I15" s="12" t="s">
        <v>166</v>
      </c>
      <c r="J15" s="12"/>
      <c r="K15" s="12"/>
      <c r="L15" s="24"/>
      <c r="M15" s="24"/>
      <c r="N15" s="21"/>
      <c r="O15" s="21"/>
      <c r="P15" s="22" t="n">
        <f aca="false">IF(G15="","",IF(AND(N15&lt;&gt;"",O15&lt;&gt;""),N15*O15,G15))</f>
        <v>2</v>
      </c>
      <c r="Q15" s="25"/>
      <c r="R15" s="24"/>
      <c r="S15" s="23" t="str">
        <f aca="false">IF(C15="","",IF(OR(E15="",F15=""),"À évaluer",IF(AND(M15&lt;&gt;"",Q15="Efficace"),"Traité",IF(AND(M15&lt;&gt;"",OR(Q15="Inefficace",Q15="Partiellement efficace")),"À reprendre",IF(M15&lt;&gt;"","Efficacité à vérifier",IF(AND(J15="",G15&gt;=$D$7),"Mesure à définir",IF(J15="","Surveillé",IF(AND(L15&lt;&gt;"",L15&lt;$D$5),"Mesure en retard","En cours"))))))))</f>
        <v>Surveillé</v>
      </c>
    </row>
    <row r="16" customFormat="false" ht="84" hidden="false" customHeight="true" outlineLevel="0" collapsed="false">
      <c r="A16" s="20" t="n">
        <v>6</v>
      </c>
      <c r="B16" s="12" t="s">
        <v>76</v>
      </c>
      <c r="C16" s="12" t="s">
        <v>77</v>
      </c>
      <c r="D16" s="12" t="s">
        <v>78</v>
      </c>
      <c r="E16" s="21" t="n">
        <v>3</v>
      </c>
      <c r="F16" s="21" t="n">
        <v>2</v>
      </c>
      <c r="G16" s="22" t="n">
        <f aca="false">IF(OR(E16="",F16=""),"",E16*F16)</f>
        <v>6</v>
      </c>
      <c r="H16" s="23" t="str">
        <f aca="false">IF(G16="","",IF(G16&gt;=$D$7,"À traiter",IF(G16&gt;=$D$6,"À surveiller","Acceptable")))</f>
        <v>À traiter</v>
      </c>
      <c r="I16" s="12" t="s">
        <v>167</v>
      </c>
      <c r="J16" s="12" t="s">
        <v>168</v>
      </c>
      <c r="K16" s="12" t="s">
        <v>159</v>
      </c>
      <c r="L16" s="24" t="n">
        <v>46371</v>
      </c>
      <c r="M16" s="24"/>
      <c r="N16" s="21" t="n">
        <v>3</v>
      </c>
      <c r="O16" s="21" t="n">
        <v>1</v>
      </c>
      <c r="P16" s="22" t="n">
        <f aca="false">IF(G16="","",IF(AND(N16&lt;&gt;"",O16&lt;&gt;""),N16*O16,G16))</f>
        <v>3</v>
      </c>
      <c r="Q16" s="25"/>
      <c r="R16" s="24"/>
      <c r="S16" s="23" t="str">
        <f aca="false">IF(C16="","",IF(OR(E16="",F16=""),"À évaluer",IF(AND(M16&lt;&gt;"",Q16="Efficace"),"Traité",IF(AND(M16&lt;&gt;"",OR(Q16="Inefficace",Q16="Partiellement efficace")),"À reprendre",IF(M16&lt;&gt;"","Efficacité à vérifier",IF(AND(J16="",G16&gt;=$D$7),"Mesure à définir",IF(J16="","Surveillé",IF(AND(L16&lt;&gt;"",L16&lt;$D$5),"Mesure en retard","En cours"))))))))</f>
        <v>En cours</v>
      </c>
    </row>
    <row r="17" customFormat="false" ht="57.75" hidden="false" customHeight="true" outlineLevel="0" collapsed="false">
      <c r="A17" s="20" t="n">
        <v>7</v>
      </c>
      <c r="B17" s="12" t="s">
        <v>79</v>
      </c>
      <c r="C17" s="12" t="s">
        <v>80</v>
      </c>
      <c r="D17" s="12" t="s">
        <v>81</v>
      </c>
      <c r="E17" s="21" t="n">
        <v>2</v>
      </c>
      <c r="F17" s="21" t="n">
        <v>2</v>
      </c>
      <c r="G17" s="22" t="n">
        <f aca="false">IF(OR(E17="",F17=""),"",E17*F17)</f>
        <v>4</v>
      </c>
      <c r="H17" s="23" t="str">
        <f aca="false">IF(G17="","",IF(G17&gt;=$D$7,"À traiter",IF(G17&gt;=$D$6,"À surveiller","Acceptable")))</f>
        <v>À surveiller</v>
      </c>
      <c r="I17" s="12" t="s">
        <v>169</v>
      </c>
      <c r="J17" s="12" t="s">
        <v>170</v>
      </c>
      <c r="K17" s="12" t="s">
        <v>156</v>
      </c>
      <c r="L17" s="24" t="n">
        <v>46310</v>
      </c>
      <c r="M17" s="24" t="n">
        <v>46307</v>
      </c>
      <c r="N17" s="21" t="n">
        <v>2</v>
      </c>
      <c r="O17" s="21" t="n">
        <v>1</v>
      </c>
      <c r="P17" s="22" t="n">
        <f aca="false">IF(G17="","",IF(AND(N17&lt;&gt;"",O17&lt;&gt;""),N17*O17,G17))</f>
        <v>2</v>
      </c>
      <c r="Q17" s="25"/>
      <c r="R17" s="24"/>
      <c r="S17" s="23" t="str">
        <f aca="false">IF(C17="","",IF(OR(E17="",F17=""),"À évaluer",IF(AND(M17&lt;&gt;"",Q17="Efficace"),"Traité",IF(AND(M17&lt;&gt;"",OR(Q17="Inefficace",Q17="Partiellement efficace")),"À reprendre",IF(M17&lt;&gt;"","Efficacité à vérifier",IF(AND(J17="",G17&gt;=$D$7),"Mesure à définir",IF(J17="","Surveillé",IF(AND(L17&lt;&gt;"",L17&lt;$D$5),"Mesure en retard","En cours"))))))))</f>
        <v>Efficacité à vérifier</v>
      </c>
    </row>
    <row r="18" customFormat="false" ht="84" hidden="false" customHeight="true" outlineLevel="0" collapsed="false">
      <c r="A18" s="20" t="n">
        <v>8</v>
      </c>
      <c r="B18" s="12" t="s">
        <v>82</v>
      </c>
      <c r="C18" s="12" t="s">
        <v>83</v>
      </c>
      <c r="D18" s="12" t="s">
        <v>84</v>
      </c>
      <c r="E18" s="21" t="n">
        <v>4</v>
      </c>
      <c r="F18" s="21" t="n">
        <v>2</v>
      </c>
      <c r="G18" s="22" t="n">
        <f aca="false">IF(OR(E18="",F18=""),"",E18*F18)</f>
        <v>8</v>
      </c>
      <c r="H18" s="23" t="str">
        <f aca="false">IF(G18="","",IF(G18&gt;=$D$7,"À traiter",IF(G18&gt;=$D$6,"À surveiller","Acceptable")))</f>
        <v>À traiter</v>
      </c>
      <c r="I18" s="12" t="s">
        <v>171</v>
      </c>
      <c r="J18" s="12" t="s">
        <v>172</v>
      </c>
      <c r="K18" s="12" t="s">
        <v>173</v>
      </c>
      <c r="L18" s="24" t="n">
        <v>46371</v>
      </c>
      <c r="M18" s="24"/>
      <c r="N18" s="21" t="n">
        <v>3</v>
      </c>
      <c r="O18" s="21" t="n">
        <v>1</v>
      </c>
      <c r="P18" s="22" t="n">
        <f aca="false">IF(G18="","",IF(AND(N18&lt;&gt;"",O18&lt;&gt;""),N18*O18,G18))</f>
        <v>3</v>
      </c>
      <c r="Q18" s="25"/>
      <c r="R18" s="24"/>
      <c r="S18" s="23" t="str">
        <f aca="false">IF(C18="","",IF(OR(E18="",F18=""),"À évaluer",IF(AND(M18&lt;&gt;"",Q18="Efficace"),"Traité",IF(AND(M18&lt;&gt;"",OR(Q18="Inefficace",Q18="Partiellement efficace")),"À reprendre",IF(M18&lt;&gt;"","Efficacité à vérifier",IF(AND(J18="",G18&gt;=$D$7),"Mesure à définir",IF(J18="","Surveillé",IF(AND(L18&lt;&gt;"",L18&lt;$D$5),"Mesure en retard","En cours"))))))))</f>
        <v>En cours</v>
      </c>
    </row>
    <row r="19" customFormat="false" ht="57.75" hidden="false" customHeight="true" outlineLevel="0" collapsed="false">
      <c r="A19" s="20" t="n">
        <v>9</v>
      </c>
      <c r="B19" s="12" t="s">
        <v>85</v>
      </c>
      <c r="C19" s="12" t="s">
        <v>86</v>
      </c>
      <c r="D19" s="12" t="s">
        <v>87</v>
      </c>
      <c r="E19" s="21" t="n">
        <v>2</v>
      </c>
      <c r="F19" s="21" t="n">
        <v>2</v>
      </c>
      <c r="G19" s="22" t="n">
        <f aca="false">IF(OR(E19="",F19=""),"",E19*F19)</f>
        <v>4</v>
      </c>
      <c r="H19" s="23" t="str">
        <f aca="false">IF(G19="","",IF(G19&gt;=$D$7,"À traiter",IF(G19&gt;=$D$6,"À surveiller","Acceptable")))</f>
        <v>À surveiller</v>
      </c>
      <c r="I19" s="12" t="s">
        <v>174</v>
      </c>
      <c r="J19" s="12" t="s">
        <v>175</v>
      </c>
      <c r="K19" s="12" t="s">
        <v>156</v>
      </c>
      <c r="L19" s="24" t="n">
        <v>46353</v>
      </c>
      <c r="M19" s="24"/>
      <c r="N19" s="21" t="n">
        <v>2</v>
      </c>
      <c r="O19" s="21" t="n">
        <v>1</v>
      </c>
      <c r="P19" s="22" t="n">
        <f aca="false">IF(G19="","",IF(AND(N19&lt;&gt;"",O19&lt;&gt;""),N19*O19,G19))</f>
        <v>2</v>
      </c>
      <c r="Q19" s="25"/>
      <c r="R19" s="24"/>
      <c r="S19" s="23" t="str">
        <f aca="false">IF(C19="","",IF(OR(E19="",F19=""),"À évaluer",IF(AND(M19&lt;&gt;"",Q19="Efficace"),"Traité",IF(AND(M19&lt;&gt;"",OR(Q19="Inefficace",Q19="Partiellement efficace")),"À reprendre",IF(M19&lt;&gt;"","Efficacité à vérifier",IF(AND(J19="",G19&gt;=$D$7),"Mesure à définir",IF(J19="","Surveillé",IF(AND(L19&lt;&gt;"",L19&lt;$D$5),"Mesure en retard","En cours"))))))))</f>
        <v>En cours</v>
      </c>
    </row>
    <row r="20" customFormat="false" ht="70.5" hidden="false" customHeight="true" outlineLevel="0" collapsed="false">
      <c r="A20" s="20" t="n">
        <v>10</v>
      </c>
      <c r="B20" s="12" t="s">
        <v>88</v>
      </c>
      <c r="C20" s="12" t="s">
        <v>89</v>
      </c>
      <c r="D20" s="12" t="s">
        <v>90</v>
      </c>
      <c r="E20" s="21" t="n">
        <v>4</v>
      </c>
      <c r="F20" s="21" t="n">
        <v>1</v>
      </c>
      <c r="G20" s="22" t="n">
        <f aca="false">IF(OR(E20="",F20=""),"",E20*F20)</f>
        <v>4</v>
      </c>
      <c r="H20" s="23" t="str">
        <f aca="false">IF(G20="","",IF(G20&gt;=$D$7,"À traiter",IF(G20&gt;=$D$6,"À surveiller","Acceptable")))</f>
        <v>À surveiller</v>
      </c>
      <c r="I20" s="12" t="s">
        <v>176</v>
      </c>
      <c r="J20" s="12" t="s">
        <v>177</v>
      </c>
      <c r="K20" s="12" t="s">
        <v>159</v>
      </c>
      <c r="L20" s="24" t="n">
        <v>46477</v>
      </c>
      <c r="M20" s="24"/>
      <c r="N20" s="21"/>
      <c r="O20" s="21"/>
      <c r="P20" s="22" t="n">
        <f aca="false">IF(G20="","",IF(AND(N20&lt;&gt;"",O20&lt;&gt;""),N20*O20,G20))</f>
        <v>4</v>
      </c>
      <c r="Q20" s="25"/>
      <c r="R20" s="24"/>
      <c r="S20" s="23" t="str">
        <f aca="false">IF(C20="","",IF(OR(E20="",F20=""),"À évaluer",IF(AND(M20&lt;&gt;"",Q20="Efficace"),"Traité",IF(AND(M20&lt;&gt;"",OR(Q20="Inefficace",Q20="Partiellement efficace")),"À reprendre",IF(M20&lt;&gt;"","Efficacité à vérifier",IF(AND(J20="",G20&gt;=$D$7),"Mesure à définir",IF(J20="","Surveillé",IF(AND(L20&lt;&gt;"",L20&lt;$D$5),"Mesure en retard","En cours"))))))))</f>
        <v>En cours</v>
      </c>
    </row>
    <row r="21" customFormat="false" ht="45" hidden="false" customHeight="true" outlineLevel="0" collapsed="false">
      <c r="A21" s="20" t="n">
        <v>11</v>
      </c>
      <c r="B21" s="12" t="s">
        <v>178</v>
      </c>
      <c r="C21" s="12" t="s">
        <v>179</v>
      </c>
      <c r="D21" s="12" t="s">
        <v>180</v>
      </c>
      <c r="E21" s="21" t="n">
        <v>2</v>
      </c>
      <c r="F21" s="21" t="n">
        <v>2</v>
      </c>
      <c r="G21" s="22" t="n">
        <f aca="false">IF(OR(E21="",F21=""),"",E21*F21)</f>
        <v>4</v>
      </c>
      <c r="H21" s="23" t="str">
        <f aca="false">IF(G21="","",IF(G21&gt;=$D$7,"À traiter",IF(G21&gt;=$D$6,"À surveiller","Acceptable")))</f>
        <v>À surveiller</v>
      </c>
      <c r="I21" s="12" t="s">
        <v>181</v>
      </c>
      <c r="J21" s="12" t="s">
        <v>182</v>
      </c>
      <c r="K21" s="12" t="s">
        <v>164</v>
      </c>
      <c r="L21" s="24" t="n">
        <v>46356</v>
      </c>
      <c r="M21" s="24"/>
      <c r="N21" s="21" t="n">
        <v>2</v>
      </c>
      <c r="O21" s="21" t="n">
        <v>1</v>
      </c>
      <c r="P21" s="22" t="n">
        <f aca="false">IF(G21="","",IF(AND(N21&lt;&gt;"",O21&lt;&gt;""),N21*O21,G21))</f>
        <v>2</v>
      </c>
      <c r="Q21" s="25"/>
      <c r="R21" s="24"/>
      <c r="S21" s="23" t="str">
        <f aca="false">IF(C21="","",IF(OR(E21="",F21=""),"À évaluer",IF(AND(M21&lt;&gt;"",Q21="Efficace"),"Traité",IF(AND(M21&lt;&gt;"",OR(Q21="Inefficace",Q21="Partiellement efficace")),"À reprendre",IF(M21&lt;&gt;"","Efficacité à vérifier",IF(AND(J21="",G21&gt;=$D$7),"Mesure à définir",IF(J21="","Surveillé",IF(AND(L21&lt;&gt;"",L21&lt;$D$5),"Mesure en retard","En cours"))))))))</f>
        <v>En cours</v>
      </c>
    </row>
    <row r="22" customFormat="false" ht="57.75" hidden="false" customHeight="true" outlineLevel="0" collapsed="false">
      <c r="A22" s="20" t="n">
        <v>12</v>
      </c>
      <c r="B22" s="12" t="s">
        <v>183</v>
      </c>
      <c r="C22" s="12" t="s">
        <v>184</v>
      </c>
      <c r="D22" s="12" t="s">
        <v>185</v>
      </c>
      <c r="E22" s="21" t="n">
        <v>3</v>
      </c>
      <c r="F22" s="21" t="n">
        <v>1</v>
      </c>
      <c r="G22" s="22" t="n">
        <f aca="false">IF(OR(E22="",F22=""),"",E22*F22)</f>
        <v>3</v>
      </c>
      <c r="H22" s="23" t="str">
        <f aca="false">IF(G22="","",IF(G22&gt;=$D$7,"À traiter",IF(G22&gt;=$D$6,"À surveiller","Acceptable")))</f>
        <v>À surveiller</v>
      </c>
      <c r="I22" s="12" t="s">
        <v>186</v>
      </c>
      <c r="J22" s="12"/>
      <c r="K22" s="12"/>
      <c r="L22" s="24"/>
      <c r="M22" s="24"/>
      <c r="N22" s="21"/>
      <c r="O22" s="21"/>
      <c r="P22" s="22" t="n">
        <f aca="false">IF(G22="","",IF(AND(N22&lt;&gt;"",O22&lt;&gt;""),N22*O22,G22))</f>
        <v>3</v>
      </c>
      <c r="Q22" s="25"/>
      <c r="R22" s="24"/>
      <c r="S22" s="23" t="str">
        <f aca="false">IF(C22="","",IF(OR(E22="",F22=""),"À évaluer",IF(AND(M22&lt;&gt;"",Q22="Efficace"),"Traité",IF(AND(M22&lt;&gt;"",OR(Q22="Inefficace",Q22="Partiellement efficace")),"À reprendre",IF(M22&lt;&gt;"","Efficacité à vérifier",IF(AND(J22="",G22&gt;=$D$7),"Mesure à définir",IF(J22="","Surveillé",IF(AND(L22&lt;&gt;"",L22&lt;$D$5),"Mesure en retard","En cours"))))))))</f>
        <v>Surveillé</v>
      </c>
    </row>
    <row r="23" customFormat="false" ht="27.75" hidden="false" customHeight="true" outlineLevel="0" collapsed="false">
      <c r="A23" s="20" t="n">
        <v>13</v>
      </c>
      <c r="B23" s="12"/>
      <c r="C23" s="12"/>
      <c r="D23" s="12"/>
      <c r="E23" s="21"/>
      <c r="F23" s="21"/>
      <c r="G23" s="22" t="str">
        <f aca="false">IF(OR(E23="",F23=""),"",E23*F23)</f>
        <v/>
      </c>
      <c r="H23" s="23" t="str">
        <f aca="false">IF(G23="","",IF(G23&gt;=$D$7,"À traiter",IF(G23&gt;=$D$6,"À surveiller","Acceptable")))</f>
        <v/>
      </c>
      <c r="I23" s="12"/>
      <c r="J23" s="12"/>
      <c r="K23" s="12"/>
      <c r="L23" s="24"/>
      <c r="M23" s="24"/>
      <c r="N23" s="21"/>
      <c r="O23" s="21"/>
      <c r="P23" s="22" t="str">
        <f aca="false">IF(G23="","",IF(AND(N23&lt;&gt;"",O23&lt;&gt;""),N23*O23,G23))</f>
        <v/>
      </c>
      <c r="Q23" s="25"/>
      <c r="R23" s="24"/>
      <c r="S23" s="23" t="str">
        <f aca="false">IF(C23="","",IF(OR(E23="",F23=""),"À évaluer",IF(AND(M23&lt;&gt;"",Q23="Efficace"),"Traité",IF(AND(M23&lt;&gt;"",OR(Q23="Inefficace",Q23="Partiellement efficace")),"À reprendre",IF(M23&lt;&gt;"","Efficacité à vérifier",IF(AND(J23="",G23&gt;=$D$7),"Mesure à définir",IF(J23="","Surveillé",IF(AND(L23&lt;&gt;"",L23&lt;$D$5),"Mesure en retard","En cours"))))))))</f>
        <v/>
      </c>
    </row>
    <row r="24" customFormat="false" ht="27.75" hidden="false" customHeight="true" outlineLevel="0" collapsed="false">
      <c r="A24" s="20" t="n">
        <v>14</v>
      </c>
      <c r="B24" s="12"/>
      <c r="C24" s="12"/>
      <c r="D24" s="12"/>
      <c r="E24" s="21"/>
      <c r="F24" s="21"/>
      <c r="G24" s="22" t="str">
        <f aca="false">IF(OR(E24="",F24=""),"",E24*F24)</f>
        <v/>
      </c>
      <c r="H24" s="23" t="str">
        <f aca="false">IF(G24="","",IF(G24&gt;=$D$7,"À traiter",IF(G24&gt;=$D$6,"À surveiller","Acceptable")))</f>
        <v/>
      </c>
      <c r="I24" s="12"/>
      <c r="J24" s="12"/>
      <c r="K24" s="12"/>
      <c r="L24" s="24"/>
      <c r="M24" s="24"/>
      <c r="N24" s="21"/>
      <c r="O24" s="21"/>
      <c r="P24" s="22" t="str">
        <f aca="false">IF(G24="","",IF(AND(N24&lt;&gt;"",O24&lt;&gt;""),N24*O24,G24))</f>
        <v/>
      </c>
      <c r="Q24" s="25"/>
      <c r="R24" s="24"/>
      <c r="S24" s="23" t="str">
        <f aca="false">IF(C24="","",IF(OR(E24="",F24=""),"À évaluer",IF(AND(M24&lt;&gt;"",Q24="Efficace"),"Traité",IF(AND(M24&lt;&gt;"",OR(Q24="Inefficace",Q24="Partiellement efficace")),"À reprendre",IF(M24&lt;&gt;"","Efficacité à vérifier",IF(AND(J24="",G24&gt;=$D$7),"Mesure à définir",IF(J24="","Surveillé",IF(AND(L24&lt;&gt;"",L24&lt;$D$5),"Mesure en retard","En cours"))))))))</f>
        <v/>
      </c>
    </row>
    <row r="25" customFormat="false" ht="27.75" hidden="false" customHeight="true" outlineLevel="0" collapsed="false">
      <c r="A25" s="20" t="n">
        <v>15</v>
      </c>
      <c r="B25" s="12"/>
      <c r="C25" s="12"/>
      <c r="D25" s="12"/>
      <c r="E25" s="21"/>
      <c r="F25" s="21"/>
      <c r="G25" s="22" t="str">
        <f aca="false">IF(OR(E25="",F25=""),"",E25*F25)</f>
        <v/>
      </c>
      <c r="H25" s="23" t="str">
        <f aca="false">IF(G25="","",IF(G25&gt;=$D$7,"À traiter",IF(G25&gt;=$D$6,"À surveiller","Acceptable")))</f>
        <v/>
      </c>
      <c r="I25" s="12"/>
      <c r="J25" s="12"/>
      <c r="K25" s="12"/>
      <c r="L25" s="24"/>
      <c r="M25" s="24"/>
      <c r="N25" s="21"/>
      <c r="O25" s="21"/>
      <c r="P25" s="22" t="str">
        <f aca="false">IF(G25="","",IF(AND(N25&lt;&gt;"",O25&lt;&gt;""),N25*O25,G25))</f>
        <v/>
      </c>
      <c r="Q25" s="25"/>
      <c r="R25" s="24"/>
      <c r="S25" s="23" t="str">
        <f aca="false">IF(C25="","",IF(OR(E25="",F25=""),"À évaluer",IF(AND(M25&lt;&gt;"",Q25="Efficace"),"Traité",IF(AND(M25&lt;&gt;"",OR(Q25="Inefficace",Q25="Partiellement efficace")),"À reprendre",IF(M25&lt;&gt;"","Efficacité à vérifier",IF(AND(J25="",G25&gt;=$D$7),"Mesure à définir",IF(J25="","Surveillé",IF(AND(L25&lt;&gt;"",L25&lt;$D$5),"Mesure en retard","En cours"))))))))</f>
        <v/>
      </c>
    </row>
  </sheetData>
  <mergeCells count="19">
    <mergeCell ref="A4:C4"/>
    <mergeCell ref="D4:E4"/>
    <mergeCell ref="I4:K4"/>
    <mergeCell ref="M4:S8"/>
    <mergeCell ref="A5:C5"/>
    <mergeCell ref="D5:E5"/>
    <mergeCell ref="I5:K5"/>
    <mergeCell ref="A6:C6"/>
    <mergeCell ref="D6:E6"/>
    <mergeCell ref="I6:K6"/>
    <mergeCell ref="A7:C7"/>
    <mergeCell ref="D7:E7"/>
    <mergeCell ref="I7:K7"/>
    <mergeCell ref="I8:K8"/>
    <mergeCell ref="A9:D9"/>
    <mergeCell ref="E9:H9"/>
    <mergeCell ref="I9:M9"/>
    <mergeCell ref="N9:P9"/>
    <mergeCell ref="Q9:S9"/>
  </mergeCells>
  <conditionalFormatting sqref="G11:G25">
    <cfRule type="expression" priority="2" aboveAverage="0" equalAverage="0" bottom="0" percent="0" rank="0" text="" dxfId="0">
      <formula>AND($G11&lt;&gt;"",$G11&gt;=$D$7)</formula>
    </cfRule>
    <cfRule type="expression" priority="3" aboveAverage="0" equalAverage="0" bottom="0" percent="0" rank="0" text="" dxfId="1">
      <formula>AND($G11&lt;&gt;"",$G11&gt;=$D$6,$G11&lt;$D$7)</formula>
    </cfRule>
    <cfRule type="expression" priority="4" aboveAverage="0" equalAverage="0" bottom="0" percent="0" rank="0" text="" dxfId="2">
      <formula>AND($G11&lt;&gt;"",$G11&lt;$D$6)</formula>
    </cfRule>
  </conditionalFormatting>
  <conditionalFormatting sqref="P11:P25">
    <cfRule type="expression" priority="5" aboveAverage="0" equalAverage="0" bottom="0" percent="0" rank="0" text="" dxfId="0">
      <formula>AND($P11&lt;&gt;"",$P11&gt;=$D$7)</formula>
    </cfRule>
    <cfRule type="expression" priority="6" aboveAverage="0" equalAverage="0" bottom="0" percent="0" rank="0" text="" dxfId="1">
      <formula>AND($P11&lt;&gt;"",$P11&gt;=$D$6,$P11&lt;$D$7)</formula>
    </cfRule>
    <cfRule type="expression" priority="7" aboveAverage="0" equalAverage="0" bottom="0" percent="0" rank="0" text="" dxfId="2">
      <formula>AND($P11&lt;&gt;"",$P11&lt;$D$6)</formula>
    </cfRule>
  </conditionalFormatting>
  <conditionalFormatting sqref="H11:H25">
    <cfRule type="expression" priority="8" aboveAverage="0" equalAverage="0" bottom="0" percent="0" rank="0" text="" dxfId="0">
      <formula>$H11="À traiter"</formula>
    </cfRule>
    <cfRule type="expression" priority="9" aboveAverage="0" equalAverage="0" bottom="0" percent="0" rank="0" text="" dxfId="3">
      <formula>$H11="À surveiller"</formula>
    </cfRule>
    <cfRule type="expression" priority="10" aboveAverage="0" equalAverage="0" bottom="0" percent="0" rank="0" text="" dxfId="4">
      <formula>$H11="Acceptable"</formula>
    </cfRule>
  </conditionalFormatting>
  <conditionalFormatting sqref="S11:S25">
    <cfRule type="expression" priority="11" aboveAverage="0" equalAverage="0" bottom="0" percent="0" rank="0" text="" dxfId="0">
      <formula>$S11="Mesure en retard"</formula>
    </cfRule>
    <cfRule type="expression" priority="12" aboveAverage="0" equalAverage="0" bottom="0" percent="0" rank="0" text="" dxfId="0">
      <formula>$S11="Mesure à définir"</formula>
    </cfRule>
    <cfRule type="expression" priority="13" aboveAverage="0" equalAverage="0" bottom="0" percent="0" rank="0" text="" dxfId="0">
      <formula>$S11="À reprendre"</formula>
    </cfRule>
    <cfRule type="expression" priority="14" aboveAverage="0" equalAverage="0" bottom="0" percent="0" rank="0" text="" dxfId="1">
      <formula>$S11="Efficacité à vérifier"</formula>
    </cfRule>
    <cfRule type="expression" priority="15" aboveAverage="0" equalAverage="0" bottom="0" percent="0" rank="0" text="" dxfId="3">
      <formula>$S11="À évaluer"</formula>
    </cfRule>
    <cfRule type="expression" priority="16" aboveAverage="0" equalAverage="0" bottom="0" percent="0" rank="0" text="" dxfId="2">
      <formula>$S11="Traité"</formula>
    </cfRule>
  </conditionalFormatting>
  <conditionalFormatting sqref="K11:L25">
    <cfRule type="expression" priority="17" aboveAverage="0" equalAverage="0" bottom="0" percent="0" rank="0" text="" dxfId="5">
      <formula>AND($J11&lt;&gt;"",K11="")</formula>
    </cfRule>
  </conditionalFormatting>
  <conditionalFormatting sqref="N11:O25">
    <cfRule type="expression" priority="18" aboveAverage="0" equalAverage="0" bottom="0" percent="0" rank="0" text="" dxfId="5">
      <formula>OR(AND($N11&lt;&gt;"",$O11=""),AND($N11="",$O11&lt;&gt;""))</formula>
    </cfRule>
  </conditionalFormatting>
  <dataValidations count="6">
    <dataValidation allowBlank="true" errorStyle="stop" operator="between" showDropDown="false" showErrorMessage="false" showInputMessage="false" sqref="B11:B25" type="list">
      <formula1>Listes!$A$4:$A$15</formula1>
      <formula2>0</formula2>
    </dataValidation>
    <dataValidation allowBlank="true" errorStyle="stop" operator="between" prompt="De 1 à 4" promptTitle="Choisir" showDropDown="false" showErrorMessage="false" showInputMessage="true" sqref="E11:E25" type="list">
      <formula1>'Exemple matrice'!$B$7:$B$10</formula1>
      <formula2>0</formula2>
    </dataValidation>
    <dataValidation allowBlank="true" errorStyle="stop" operator="between" prompt="De 1 à 4" promptTitle="Choisir" showDropDown="false" showErrorMessage="false" showInputMessage="true" sqref="F11:F25" type="list">
      <formula1>'Exemple matrice'!$H$7:$H$10</formula1>
      <formula2>0</formula2>
    </dataValidation>
    <dataValidation allowBlank="true" errorStyle="stop" operator="between" showDropDown="false" showErrorMessage="false" showInputMessage="false" sqref="N11:N25" type="list">
      <formula1>'Exemple matrice'!$B$7:$B$10</formula1>
      <formula2>0</formula2>
    </dataValidation>
    <dataValidation allowBlank="true" errorStyle="stop" operator="between" showDropDown="false" showErrorMessage="false" showInputMessage="false" sqref="O11:O25" type="list">
      <formula1>'Exemple matrice'!$H$7:$H$10</formula1>
      <formula2>0</formula2>
    </dataValidation>
    <dataValidation allowBlank="true" errorStyle="stop" operator="between" showDropDown="false" showErrorMessage="false" showInputMessage="false" sqref="Q11:Q25"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6" min="3" style="0" width="15"/>
    <col collapsed="false" customWidth="true" hidden="false" outlineLevel="0" max="7" min="7" style="0" width="3"/>
    <col collapsed="false" customWidth="true" hidden="false" outlineLevel="0" max="8" min="8" style="0" width="22"/>
    <col collapsed="false" customWidth="true" hidden="false" outlineLevel="0" max="12" min="9" style="0" width="15"/>
    <col collapsed="false" customWidth="true" hidden="false" outlineLevel="0" max="13" min="13" style="0" width="3"/>
  </cols>
  <sheetData>
    <row r="1" customFormat="false" ht="21.75" hidden="false" customHeight="true" outlineLevel="0" collapsed="false">
      <c r="A1" s="1" t="s">
        <v>91</v>
      </c>
      <c r="B1" s="2"/>
      <c r="C1" s="2"/>
      <c r="D1" s="2"/>
      <c r="E1" s="2"/>
      <c r="F1" s="2"/>
      <c r="G1" s="2"/>
      <c r="H1" s="2"/>
      <c r="I1" s="2"/>
      <c r="J1" s="2"/>
      <c r="K1" s="2"/>
      <c r="L1" s="2"/>
    </row>
    <row r="2" customFormat="false" ht="25.5" hidden="false" customHeight="true" outlineLevel="0" collapsed="false">
      <c r="A2" s="3" t="s">
        <v>187</v>
      </c>
    </row>
    <row r="3" customFormat="false" ht="15" hidden="false" customHeight="false" outlineLevel="0" collapsed="false">
      <c r="A3" s="10" t="s">
        <v>188</v>
      </c>
    </row>
    <row r="5" customFormat="false" ht="19.5" hidden="false" customHeight="true" outlineLevel="0" collapsed="false">
      <c r="B5" s="17" t="s">
        <v>94</v>
      </c>
      <c r="C5" s="17"/>
      <c r="D5" s="17"/>
      <c r="E5" s="17"/>
      <c r="F5" s="17"/>
      <c r="H5" s="17" t="s">
        <v>95</v>
      </c>
      <c r="I5" s="17"/>
      <c r="J5" s="17"/>
      <c r="K5" s="17"/>
      <c r="L5" s="17"/>
    </row>
    <row r="6" customFormat="false" ht="21.75" hidden="false" customHeight="true" outlineLevel="0" collapsed="false">
      <c r="B6" s="19" t="s">
        <v>50</v>
      </c>
      <c r="C6" s="19" t="s">
        <v>96</v>
      </c>
      <c r="D6" s="19" t="s">
        <v>97</v>
      </c>
      <c r="E6" s="19"/>
      <c r="F6" s="19"/>
      <c r="H6" s="19" t="s">
        <v>50</v>
      </c>
      <c r="I6" s="19" t="s">
        <v>96</v>
      </c>
      <c r="J6" s="19" t="s">
        <v>97</v>
      </c>
      <c r="K6" s="19"/>
      <c r="L6" s="19"/>
    </row>
    <row r="7" customFormat="false" ht="31.5" hidden="false" customHeight="true" outlineLevel="0" collapsed="false">
      <c r="B7" s="26" t="n">
        <v>1</v>
      </c>
      <c r="C7" s="27" t="s">
        <v>98</v>
      </c>
      <c r="D7" s="12" t="s">
        <v>99</v>
      </c>
      <c r="E7" s="12"/>
      <c r="F7" s="12"/>
      <c r="H7" s="26" t="n">
        <v>1</v>
      </c>
      <c r="I7" s="27" t="s">
        <v>100</v>
      </c>
      <c r="J7" s="12" t="s">
        <v>101</v>
      </c>
      <c r="K7" s="12"/>
      <c r="L7" s="12"/>
    </row>
    <row r="8" customFormat="false" ht="31.5" hidden="false" customHeight="true" outlineLevel="0" collapsed="false">
      <c r="B8" s="26" t="n">
        <v>2</v>
      </c>
      <c r="C8" s="27" t="s">
        <v>102</v>
      </c>
      <c r="D8" s="12" t="s">
        <v>103</v>
      </c>
      <c r="E8" s="12"/>
      <c r="F8" s="12"/>
      <c r="H8" s="26" t="n">
        <v>2</v>
      </c>
      <c r="I8" s="27" t="s">
        <v>104</v>
      </c>
      <c r="J8" s="12" t="s">
        <v>105</v>
      </c>
      <c r="K8" s="12"/>
      <c r="L8" s="12"/>
    </row>
    <row r="9" customFormat="false" ht="31.5" hidden="false" customHeight="true" outlineLevel="0" collapsed="false">
      <c r="B9" s="26" t="n">
        <v>3</v>
      </c>
      <c r="C9" s="27" t="s">
        <v>106</v>
      </c>
      <c r="D9" s="12" t="s">
        <v>107</v>
      </c>
      <c r="E9" s="12"/>
      <c r="F9" s="12"/>
      <c r="H9" s="26" t="n">
        <v>3</v>
      </c>
      <c r="I9" s="27" t="s">
        <v>108</v>
      </c>
      <c r="J9" s="12" t="s">
        <v>109</v>
      </c>
      <c r="K9" s="12"/>
      <c r="L9" s="12"/>
    </row>
    <row r="10" customFormat="false" ht="31.5" hidden="false" customHeight="true" outlineLevel="0" collapsed="false">
      <c r="B10" s="26" t="n">
        <v>4</v>
      </c>
      <c r="C10" s="27" t="s">
        <v>110</v>
      </c>
      <c r="D10" s="12" t="s">
        <v>111</v>
      </c>
      <c r="E10" s="12"/>
      <c r="F10" s="12"/>
      <c r="H10" s="26" t="n">
        <v>4</v>
      </c>
      <c r="I10" s="27" t="s">
        <v>112</v>
      </c>
      <c r="J10" s="12" t="s">
        <v>113</v>
      </c>
      <c r="K10" s="12"/>
      <c r="L10" s="12"/>
    </row>
    <row r="12" customFormat="false" ht="19.5" hidden="false" customHeight="true" outlineLevel="0" collapsed="false">
      <c r="B12" s="18" t="s">
        <v>114</v>
      </c>
      <c r="C12" s="18"/>
      <c r="D12" s="18"/>
      <c r="E12" s="18"/>
      <c r="F12" s="18"/>
      <c r="G12" s="18"/>
      <c r="H12" s="18"/>
      <c r="I12" s="18"/>
      <c r="J12" s="18"/>
      <c r="K12" s="18"/>
      <c r="L12" s="18"/>
    </row>
    <row r="13" customFormat="false" ht="31.5" hidden="false" customHeight="true" outlineLevel="0" collapsed="false">
      <c r="B13" s="11" t="s">
        <v>115</v>
      </c>
      <c r="C13" s="11"/>
      <c r="D13" s="28" t="n">
        <v>3</v>
      </c>
      <c r="E13" s="14" t="s">
        <v>116</v>
      </c>
      <c r="F13" s="14"/>
      <c r="G13" s="14"/>
      <c r="H13" s="14"/>
      <c r="I13" s="14"/>
      <c r="J13" s="14"/>
      <c r="K13" s="14"/>
      <c r="L13" s="14"/>
    </row>
    <row r="14" customFormat="false" ht="31.5" hidden="false" customHeight="true" outlineLevel="0" collapsed="false">
      <c r="B14" s="11" t="s">
        <v>117</v>
      </c>
      <c r="C14" s="11"/>
      <c r="D14" s="28" t="n">
        <v>6</v>
      </c>
      <c r="E14" s="14"/>
      <c r="F14" s="14"/>
      <c r="G14" s="14"/>
      <c r="H14" s="14"/>
      <c r="I14" s="14"/>
      <c r="J14" s="14"/>
      <c r="K14" s="14"/>
      <c r="L14" s="14"/>
    </row>
    <row r="15" customFormat="false" ht="31.5" hidden="false" customHeight="true" outlineLevel="0" collapsed="false">
      <c r="B15" s="11" t="s">
        <v>118</v>
      </c>
      <c r="C15" s="11"/>
      <c r="D15" s="28" t="n">
        <v>12</v>
      </c>
      <c r="E15" s="14"/>
      <c r="F15" s="14"/>
      <c r="G15" s="14"/>
      <c r="H15" s="14"/>
      <c r="I15" s="14"/>
      <c r="J15" s="14"/>
      <c r="K15" s="14"/>
      <c r="L15" s="14"/>
    </row>
    <row r="17" customFormat="false" ht="19.5" hidden="false" customHeight="true" outlineLevel="0" collapsed="false">
      <c r="B17" s="17" t="s">
        <v>119</v>
      </c>
      <c r="C17" s="17"/>
      <c r="D17" s="17"/>
      <c r="E17" s="17"/>
      <c r="F17" s="17"/>
      <c r="H17" s="17" t="s">
        <v>120</v>
      </c>
      <c r="I17" s="17"/>
      <c r="J17" s="17"/>
      <c r="K17" s="17"/>
      <c r="L17" s="17"/>
    </row>
    <row r="18" customFormat="false" ht="24" hidden="false" customHeight="true" outlineLevel="0" collapsed="false">
      <c r="B18" s="19" t="s">
        <v>121</v>
      </c>
      <c r="C18" s="29" t="n">
        <v>1</v>
      </c>
      <c r="D18" s="29" t="n">
        <v>2</v>
      </c>
      <c r="E18" s="29" t="n">
        <v>3</v>
      </c>
      <c r="F18" s="29" t="n">
        <v>4</v>
      </c>
      <c r="H18" s="19" t="s">
        <v>121</v>
      </c>
      <c r="I18" s="29" t="n">
        <v>1</v>
      </c>
      <c r="J18" s="29" t="n">
        <v>2</v>
      </c>
      <c r="K18" s="29" t="n">
        <v>3</v>
      </c>
      <c r="L18" s="29" t="n">
        <v>4</v>
      </c>
    </row>
    <row r="19" customFormat="false" ht="36" hidden="false" customHeight="true" outlineLevel="0" collapsed="false">
      <c r="B19" s="30" t="n">
        <v>4</v>
      </c>
      <c r="C19" s="31" t="n">
        <f aca="false">COUNTIFS('Exemple analyse'!$C$11:$C$25,"&lt;&gt;",'Exemple analyse'!$E$11:$E$25,$B19,'Exemple analyse'!$F$11:$F$25,C$18)</f>
        <v>1</v>
      </c>
      <c r="D19" s="31" t="n">
        <f aca="false">COUNTIFS('Exemple analyse'!$C$11:$C$25,"&lt;&gt;",'Exemple analyse'!$E$11:$E$25,$B19,'Exemple analyse'!$F$11:$F$25,D$18)</f>
        <v>1</v>
      </c>
      <c r="E19" s="31" t="n">
        <f aca="false">COUNTIFS('Exemple analyse'!$C$11:$C$25,"&lt;&gt;",'Exemple analyse'!$E$11:$E$25,$B19,'Exemple analyse'!$F$11:$F$25,E$18)</f>
        <v>0</v>
      </c>
      <c r="F19" s="31" t="n">
        <f aca="false">COUNTIFS('Exemple analyse'!$C$11:$C$25,"&lt;&gt;",'Exemple analyse'!$E$11:$E$25,$B19,'Exemple analyse'!$F$11:$F$25,F$18)</f>
        <v>0</v>
      </c>
      <c r="H19" s="30" t="n">
        <v>4</v>
      </c>
      <c r="I19" s="31" t="n">
        <f aca="false">COUNTIFS('Exemple analyse'!$N$11:$N$25,$H19,'Exemple analyse'!$O$11:$O$25,I$18)+SUMPRODUCT(('Exemple analyse'!$N$11:$N$25="")*('Exemple analyse'!$O$11:$O$25="")*('Exemple analyse'!$C$11:$C$25&lt;&gt;"")*('Exemple analyse'!$E$11:$E$25=$H19)*('Exemple analyse'!$F$11:$F$25=I$18))</f>
        <v>1</v>
      </c>
      <c r="J19" s="31" t="n">
        <f aca="false">COUNTIFS('Exemple analyse'!$N$11:$N$25,$H19,'Exemple analyse'!$O$11:$O$25,J$18)+SUMPRODUCT(('Exemple analyse'!$N$11:$N$25="")*('Exemple analyse'!$O$11:$O$25="")*('Exemple analyse'!$C$11:$C$25&lt;&gt;"")*('Exemple analyse'!$E$11:$E$25=$H19)*('Exemple analyse'!$F$11:$F$25=J$18))</f>
        <v>0</v>
      </c>
      <c r="K19" s="31" t="n">
        <f aca="false">COUNTIFS('Exemple analyse'!$N$11:$N$25,$H19,'Exemple analyse'!$O$11:$O$25,K$18)+SUMPRODUCT(('Exemple analyse'!$N$11:$N$25="")*('Exemple analyse'!$O$11:$O$25="")*('Exemple analyse'!$C$11:$C$25&lt;&gt;"")*('Exemple analyse'!$E$11:$E$25=$H19)*('Exemple analyse'!$F$11:$F$25=K$18))</f>
        <v>0</v>
      </c>
      <c r="L19" s="31" t="n">
        <f aca="false">COUNTIFS('Exemple analyse'!$N$11:$N$25,$H19,'Exemple analyse'!$O$11:$O$25,L$18)+SUMPRODUCT(('Exemple analyse'!$N$11:$N$25="")*('Exemple analyse'!$O$11:$O$25="")*('Exemple analyse'!$C$11:$C$25&lt;&gt;"")*('Exemple analyse'!$E$11:$E$25=$H19)*('Exemple analyse'!$F$11:$F$25=L$18))</f>
        <v>0</v>
      </c>
    </row>
    <row r="20" customFormat="false" ht="36" hidden="false" customHeight="true" outlineLevel="0" collapsed="false">
      <c r="B20" s="30" t="n">
        <v>3</v>
      </c>
      <c r="C20" s="31" t="n">
        <f aca="false">COUNTIFS('Exemple analyse'!$C$11:$C$25,"&lt;&gt;",'Exemple analyse'!$E$11:$E$25,$B20,'Exemple analyse'!$F$11:$F$25,C$18)</f>
        <v>1</v>
      </c>
      <c r="D20" s="31" t="n">
        <f aca="false">COUNTIFS('Exemple analyse'!$C$11:$C$25,"&lt;&gt;",'Exemple analyse'!$E$11:$E$25,$B20,'Exemple analyse'!$F$11:$F$25,D$18)</f>
        <v>1</v>
      </c>
      <c r="E20" s="31" t="n">
        <f aca="false">COUNTIFS('Exemple analyse'!$C$11:$C$25,"&lt;&gt;",'Exemple analyse'!$E$11:$E$25,$B20,'Exemple analyse'!$F$11:$F$25,E$18)</f>
        <v>2</v>
      </c>
      <c r="F20" s="31" t="n">
        <f aca="false">COUNTIFS('Exemple analyse'!$C$11:$C$25,"&lt;&gt;",'Exemple analyse'!$E$11:$E$25,$B20,'Exemple analyse'!$F$11:$F$25,F$18)</f>
        <v>0</v>
      </c>
      <c r="H20" s="30" t="n">
        <v>3</v>
      </c>
      <c r="I20" s="31" t="n">
        <f aca="false">COUNTIFS('Exemple analyse'!$N$11:$N$25,$H20,'Exemple analyse'!$O$11:$O$25,I$18)+SUMPRODUCT(('Exemple analyse'!$N$11:$N$25="")*('Exemple analyse'!$O$11:$O$25="")*('Exemple analyse'!$C$11:$C$25&lt;&gt;"")*('Exemple analyse'!$E$11:$E$25=$H20)*('Exemple analyse'!$F$11:$F$25=I$18))</f>
        <v>3</v>
      </c>
      <c r="J20" s="31" t="n">
        <f aca="false">COUNTIFS('Exemple analyse'!$N$11:$N$25,$H20,'Exemple analyse'!$O$11:$O$25,J$18)+SUMPRODUCT(('Exemple analyse'!$N$11:$N$25="")*('Exemple analyse'!$O$11:$O$25="")*('Exemple analyse'!$C$11:$C$25&lt;&gt;"")*('Exemple analyse'!$E$11:$E$25=$H20)*('Exemple analyse'!$F$11:$F$25=J$18))</f>
        <v>0</v>
      </c>
      <c r="K20" s="31" t="n">
        <f aca="false">COUNTIFS('Exemple analyse'!$N$11:$N$25,$H20,'Exemple analyse'!$O$11:$O$25,K$18)+SUMPRODUCT(('Exemple analyse'!$N$11:$N$25="")*('Exemple analyse'!$O$11:$O$25="")*('Exemple analyse'!$C$11:$C$25&lt;&gt;"")*('Exemple analyse'!$E$11:$E$25=$H20)*('Exemple analyse'!$F$11:$F$25=K$18))</f>
        <v>0</v>
      </c>
      <c r="L20" s="31" t="n">
        <f aca="false">COUNTIFS('Exemple analyse'!$N$11:$N$25,$H20,'Exemple analyse'!$O$11:$O$25,L$18)+SUMPRODUCT(('Exemple analyse'!$N$11:$N$25="")*('Exemple analyse'!$O$11:$O$25="")*('Exemple analyse'!$C$11:$C$25&lt;&gt;"")*('Exemple analyse'!$E$11:$E$25=$H20)*('Exemple analyse'!$F$11:$F$25=L$18))</f>
        <v>0</v>
      </c>
    </row>
    <row r="21" customFormat="false" ht="36" hidden="false" customHeight="true" outlineLevel="0" collapsed="false">
      <c r="B21" s="30" t="n">
        <v>2</v>
      </c>
      <c r="C21" s="31" t="n">
        <f aca="false">COUNTIFS('Exemple analyse'!$C$11:$C$25,"&lt;&gt;",'Exemple analyse'!$E$11:$E$25,$B21,'Exemple analyse'!$F$11:$F$25,C$18)</f>
        <v>1</v>
      </c>
      <c r="D21" s="31" t="n">
        <f aca="false">COUNTIFS('Exemple analyse'!$C$11:$C$25,"&lt;&gt;",'Exemple analyse'!$E$11:$E$25,$B21,'Exemple analyse'!$F$11:$F$25,D$18)</f>
        <v>4</v>
      </c>
      <c r="E21" s="31" t="n">
        <f aca="false">COUNTIFS('Exemple analyse'!$C$11:$C$25,"&lt;&gt;",'Exemple analyse'!$E$11:$E$25,$B21,'Exemple analyse'!$F$11:$F$25,E$18)</f>
        <v>1</v>
      </c>
      <c r="F21" s="31" t="n">
        <f aca="false">COUNTIFS('Exemple analyse'!$C$11:$C$25,"&lt;&gt;",'Exemple analyse'!$E$11:$E$25,$B21,'Exemple analyse'!$F$11:$F$25,F$18)</f>
        <v>0</v>
      </c>
      <c r="H21" s="30" t="n">
        <v>2</v>
      </c>
      <c r="I21" s="31" t="n">
        <f aca="false">COUNTIFS('Exemple analyse'!$N$11:$N$25,$H21,'Exemple analyse'!$O$11:$O$25,I$18)+SUMPRODUCT(('Exemple analyse'!$N$11:$N$25="")*('Exemple analyse'!$O$11:$O$25="")*('Exemple analyse'!$C$11:$C$25&lt;&gt;"")*('Exemple analyse'!$E$11:$E$25=$H21)*('Exemple analyse'!$F$11:$F$25=I$18))</f>
        <v>6</v>
      </c>
      <c r="J21" s="31" t="n">
        <f aca="false">COUNTIFS('Exemple analyse'!$N$11:$N$25,$H21,'Exemple analyse'!$O$11:$O$25,J$18)+SUMPRODUCT(('Exemple analyse'!$N$11:$N$25="")*('Exemple analyse'!$O$11:$O$25="")*('Exemple analyse'!$C$11:$C$25&lt;&gt;"")*('Exemple analyse'!$E$11:$E$25=$H21)*('Exemple analyse'!$F$11:$F$25=J$18))</f>
        <v>2</v>
      </c>
      <c r="K21" s="31" t="n">
        <f aca="false">COUNTIFS('Exemple analyse'!$N$11:$N$25,$H21,'Exemple analyse'!$O$11:$O$25,K$18)+SUMPRODUCT(('Exemple analyse'!$N$11:$N$25="")*('Exemple analyse'!$O$11:$O$25="")*('Exemple analyse'!$C$11:$C$25&lt;&gt;"")*('Exemple analyse'!$E$11:$E$25=$H21)*('Exemple analyse'!$F$11:$F$25=K$18))</f>
        <v>0</v>
      </c>
      <c r="L21" s="31" t="n">
        <f aca="false">COUNTIFS('Exemple analyse'!$N$11:$N$25,$H21,'Exemple analyse'!$O$11:$O$25,L$18)+SUMPRODUCT(('Exemple analyse'!$N$11:$N$25="")*('Exemple analyse'!$O$11:$O$25="")*('Exemple analyse'!$C$11:$C$25&lt;&gt;"")*('Exemple analyse'!$E$11:$E$25=$H21)*('Exemple analyse'!$F$11:$F$25=L$18))</f>
        <v>0</v>
      </c>
    </row>
    <row r="22" customFormat="false" ht="36" hidden="false" customHeight="true" outlineLevel="0" collapsed="false">
      <c r="B22" s="30" t="n">
        <v>1</v>
      </c>
      <c r="C22" s="31" t="n">
        <f aca="false">COUNTIFS('Exemple analyse'!$C$11:$C$25,"&lt;&gt;",'Exemple analyse'!$E$11:$E$25,$B22,'Exemple analyse'!$F$11:$F$25,C$18)</f>
        <v>0</v>
      </c>
      <c r="D22" s="31" t="n">
        <f aca="false">COUNTIFS('Exemple analyse'!$C$11:$C$25,"&lt;&gt;",'Exemple analyse'!$E$11:$E$25,$B22,'Exemple analyse'!$F$11:$F$25,D$18)</f>
        <v>0</v>
      </c>
      <c r="E22" s="31" t="n">
        <f aca="false">COUNTIFS('Exemple analyse'!$C$11:$C$25,"&lt;&gt;",'Exemple analyse'!$E$11:$E$25,$B22,'Exemple analyse'!$F$11:$F$25,E$18)</f>
        <v>0</v>
      </c>
      <c r="F22" s="31" t="n">
        <f aca="false">COUNTIFS('Exemple analyse'!$C$11:$C$25,"&lt;&gt;",'Exemple analyse'!$E$11:$E$25,$B22,'Exemple analyse'!$F$11:$F$25,F$18)</f>
        <v>0</v>
      </c>
      <c r="H22" s="30" t="n">
        <v>1</v>
      </c>
      <c r="I22" s="31" t="n">
        <f aca="false">COUNTIFS('Exemple analyse'!$N$11:$N$25,$H22,'Exemple analyse'!$O$11:$O$25,I$18)+SUMPRODUCT(('Exemple analyse'!$N$11:$N$25="")*('Exemple analyse'!$O$11:$O$25="")*('Exemple analyse'!$C$11:$C$25&lt;&gt;"")*('Exemple analyse'!$E$11:$E$25=$H22)*('Exemple analyse'!$F$11:$F$25=I$18))</f>
        <v>0</v>
      </c>
      <c r="J22" s="31" t="n">
        <f aca="false">COUNTIFS('Exemple analyse'!$N$11:$N$25,$H22,'Exemple analyse'!$O$11:$O$25,J$18)+SUMPRODUCT(('Exemple analyse'!$N$11:$N$25="")*('Exemple analyse'!$O$11:$O$25="")*('Exemple analyse'!$C$11:$C$25&lt;&gt;"")*('Exemple analyse'!$E$11:$E$25=$H22)*('Exemple analyse'!$F$11:$F$25=J$18))</f>
        <v>0</v>
      </c>
      <c r="K22" s="31" t="n">
        <f aca="false">COUNTIFS('Exemple analyse'!$N$11:$N$25,$H22,'Exemple analyse'!$O$11:$O$25,K$18)+SUMPRODUCT(('Exemple analyse'!$N$11:$N$25="")*('Exemple analyse'!$O$11:$O$25="")*('Exemple analyse'!$C$11:$C$25&lt;&gt;"")*('Exemple analyse'!$E$11:$E$25=$H22)*('Exemple analyse'!$F$11:$F$25=K$18))</f>
        <v>0</v>
      </c>
      <c r="L22" s="31" t="n">
        <f aca="false">COUNTIFS('Exemple analyse'!$N$11:$N$25,$H22,'Exemple analyse'!$O$11:$O$25,L$18)+SUMPRODUCT(('Exemple analyse'!$N$11:$N$25="")*('Exemple analyse'!$O$11:$O$25="")*('Exemple analyse'!$C$11:$C$25&lt;&gt;"")*('Exemple analyse'!$E$11:$E$25=$H22)*('Exemple analyse'!$F$11:$F$25=L$18))</f>
        <v>0</v>
      </c>
    </row>
    <row r="23" customFormat="false" ht="18" hidden="false" customHeight="true" outlineLevel="0" collapsed="false">
      <c r="C23" s="32" t="s">
        <v>122</v>
      </c>
      <c r="D23" s="33" t="s">
        <v>123</v>
      </c>
      <c r="E23" s="34" t="s">
        <v>124</v>
      </c>
      <c r="H23" s="35" t="s">
        <v>125</v>
      </c>
      <c r="I23" s="35"/>
      <c r="J23" s="35"/>
      <c r="K23" s="35"/>
      <c r="L23" s="35"/>
    </row>
    <row r="25" customFormat="false" ht="19.5" hidden="false" customHeight="true" outlineLevel="0" collapsed="false">
      <c r="B25" s="17" t="s">
        <v>126</v>
      </c>
      <c r="C25" s="17"/>
      <c r="D25" s="17"/>
      <c r="E25" s="17"/>
      <c r="F25" s="17"/>
      <c r="H25" s="18" t="s">
        <v>127</v>
      </c>
      <c r="I25" s="18"/>
      <c r="J25" s="18"/>
      <c r="K25" s="18"/>
      <c r="L25" s="18"/>
    </row>
    <row r="26" customFormat="false" ht="19.5" hidden="false" customHeight="true" outlineLevel="0" collapsed="false">
      <c r="B26" s="11" t="s">
        <v>29</v>
      </c>
      <c r="C26" s="11"/>
      <c r="D26" s="13" t="n">
        <f aca="false">COUNTA('Exemple analyse'!$C$11:$C$25)</f>
        <v>12</v>
      </c>
      <c r="H26" s="11" t="s">
        <v>128</v>
      </c>
      <c r="I26" s="11"/>
      <c r="J26" s="15" t="n">
        <v>46316</v>
      </c>
      <c r="K26" s="15"/>
      <c r="L26" s="15"/>
    </row>
    <row r="27" customFormat="false" ht="30" hidden="false" customHeight="true" outlineLevel="0" collapsed="false">
      <c r="B27" s="11" t="s">
        <v>129</v>
      </c>
      <c r="C27" s="11"/>
      <c r="D27" s="13" t="n">
        <f aca="false">COUNT('Exemple analyse'!$G$11:$G$25)</f>
        <v>12</v>
      </c>
      <c r="H27" s="11" t="s">
        <v>130</v>
      </c>
      <c r="I27" s="11"/>
      <c r="J27" s="15"/>
      <c r="K27" s="15"/>
      <c r="L27" s="15"/>
    </row>
    <row r="28" customFormat="false" ht="19.5" hidden="false" customHeight="true" outlineLevel="0" collapsed="false">
      <c r="B28" s="11" t="s">
        <v>131</v>
      </c>
      <c r="C28" s="11"/>
      <c r="D28" s="13" t="n">
        <f aca="false">COUNTIF('Exemple analyse'!$H$11:$H$25,"À traiter")</f>
        <v>5</v>
      </c>
      <c r="H28" s="11" t="s">
        <v>132</v>
      </c>
      <c r="I28" s="11"/>
      <c r="J28" s="16" t="n">
        <f aca="false">$D$15</f>
        <v>12</v>
      </c>
      <c r="K28" s="16"/>
      <c r="L28" s="16"/>
    </row>
    <row r="29" customFormat="false" ht="19.5" hidden="false" customHeight="true" outlineLevel="0" collapsed="false">
      <c r="B29" s="11" t="s">
        <v>133</v>
      </c>
      <c r="C29" s="11"/>
      <c r="D29" s="13" t="n">
        <f aca="false">COUNTIF('Exemple analyse'!$H$11:$H$25,"À surveiller")</f>
        <v>6</v>
      </c>
      <c r="H29" s="11" t="s">
        <v>134</v>
      </c>
      <c r="I29" s="11"/>
      <c r="J29" s="36" t="n">
        <f aca="false">IF(J27&lt;&gt;"",EDATE(J27,J28),IF(J26&lt;&gt;"",EDATE(J26,J28),""))</f>
        <v>46681</v>
      </c>
      <c r="K29" s="36"/>
      <c r="L29" s="36"/>
    </row>
    <row r="30" customFormat="false" ht="19.5" hidden="false" customHeight="true" outlineLevel="0" collapsed="false">
      <c r="B30" s="11" t="s">
        <v>135</v>
      </c>
      <c r="C30" s="11"/>
      <c r="D30" s="13" t="n">
        <f aca="false">COUNTIF('Exemple analyse'!$H$11:$H$25,"Acceptable")</f>
        <v>1</v>
      </c>
      <c r="H30" s="11" t="s">
        <v>136</v>
      </c>
      <c r="I30" s="11"/>
      <c r="J30" s="37" t="str">
        <f aca="false">IF(J29="","À planifier",IF(J29&lt;'Exemple analyse'!$D$5,"Revue en retard","À jour"))</f>
        <v>À jour</v>
      </c>
      <c r="K30" s="37"/>
      <c r="L30" s="37"/>
    </row>
    <row r="31" customFormat="false" ht="30" hidden="false" customHeight="true" outlineLevel="0" collapsed="false">
      <c r="B31" s="11" t="s">
        <v>137</v>
      </c>
      <c r="C31" s="11"/>
      <c r="D31" s="13" t="n">
        <f aca="false">COUNTIF('Exemple analyse'!$P$11:$P$25,"&gt;="&amp;$D$14)</f>
        <v>0</v>
      </c>
      <c r="H31" s="14" t="s">
        <v>138</v>
      </c>
      <c r="I31" s="14"/>
      <c r="J31" s="14"/>
      <c r="K31" s="14"/>
      <c r="L31" s="14"/>
    </row>
    <row r="32" customFormat="false" ht="19.5" hidden="false" customHeight="true" outlineLevel="0" collapsed="false">
      <c r="B32" s="11" t="s">
        <v>139</v>
      </c>
      <c r="C32" s="11"/>
      <c r="D32" s="38" t="n">
        <f aca="false">IFERROR(AVERAGE('Exemple analyse'!$G$11:$G$25),"")</f>
        <v>5.25</v>
      </c>
      <c r="H32" s="14"/>
      <c r="I32" s="14"/>
      <c r="J32" s="14"/>
      <c r="K32" s="14"/>
      <c r="L32" s="14"/>
    </row>
    <row r="33" customFormat="false" ht="19.5" hidden="false" customHeight="true" outlineLevel="0" collapsed="false">
      <c r="B33" s="11" t="s">
        <v>140</v>
      </c>
      <c r="C33" s="11"/>
      <c r="D33" s="38" t="n">
        <f aca="false">IFERROR(AVERAGE('Exemple analyse'!$P$11:$P$25),"")</f>
        <v>2.75</v>
      </c>
      <c r="H33" s="14"/>
      <c r="I33" s="14"/>
      <c r="J33" s="14"/>
      <c r="K33" s="14"/>
      <c r="L33" s="14"/>
    </row>
    <row r="34" customFormat="false" ht="19.5" hidden="false" customHeight="true" outlineLevel="0" collapsed="false">
      <c r="B34" s="11" t="s">
        <v>141</v>
      </c>
      <c r="C34" s="11"/>
      <c r="D34" s="13" t="n">
        <f aca="false">COUNTIFS('Exemple analyse'!$C$11:$C$25,"&lt;&gt;",'Exemple analyse'!$M$11:$M$25,"&lt;&gt;")</f>
        <v>2</v>
      </c>
      <c r="H34" s="14"/>
      <c r="I34" s="14"/>
      <c r="J34" s="14"/>
      <c r="K34" s="14"/>
      <c r="L34" s="14"/>
    </row>
    <row r="35" customFormat="false" ht="30" hidden="false" customHeight="true" outlineLevel="0" collapsed="false">
      <c r="B35" s="11" t="s">
        <v>142</v>
      </c>
      <c r="C35" s="11"/>
      <c r="D35" s="13" t="n">
        <f aca="false">COUNTIF('Exemple analyse'!$Q$11:$Q$25,"Efficace")</f>
        <v>1</v>
      </c>
    </row>
    <row r="36" customFormat="false" ht="19.5" hidden="false" customHeight="true" outlineLevel="0" collapsed="false">
      <c r="B36" s="11" t="s">
        <v>34</v>
      </c>
      <c r="C36" s="11"/>
      <c r="D36" s="13" t="n">
        <f aca="false">COUNTIF('Exemple analyse'!$S$11:$S$25,"Mesure en retard")</f>
        <v>1</v>
      </c>
    </row>
    <row r="37" customFormat="false" ht="19.5" hidden="false" customHeight="true" outlineLevel="0" collapsed="false">
      <c r="B37" s="11" t="s">
        <v>36</v>
      </c>
      <c r="C37" s="11"/>
      <c r="D37" s="13" t="n">
        <f aca="false">COUNTIF('Exemple analyse'!$S$11:$S$25,"Mesure à définir")</f>
        <v>0</v>
      </c>
    </row>
    <row r="38" customFormat="false" ht="19.5" hidden="false" customHeight="true" outlineLevel="0" collapsed="false">
      <c r="B38" s="11" t="s">
        <v>143</v>
      </c>
      <c r="C38" s="11"/>
      <c r="D38" s="13" t="n">
        <f aca="false">COUNTIF('Exemple analyse'!$S$11:$S$25,"À évaluer")</f>
        <v>0</v>
      </c>
    </row>
    <row r="39" customFormat="false" ht="30" hidden="false" customHeight="true" outlineLevel="0" collapsed="false">
      <c r="B39" s="11" t="s">
        <v>144</v>
      </c>
      <c r="C39" s="11"/>
      <c r="D39" s="13" t="n">
        <f aca="false">SUMPRODUCT(('Exemple analyse'!$N$11:$N$25&lt;&gt;"")*('Exemple analyse'!$O$11:$O$25=""))+SUMPRODUCT(('Exemple analyse'!$N$11:$N$25="")*('Exemple analyse'!$O$11:$O$25&lt;&gt;""))</f>
        <v>0</v>
      </c>
    </row>
    <row r="41" customFormat="false" ht="19.5" hidden="false" customHeight="true" outlineLevel="0" collapsed="false">
      <c r="B41" s="17" t="s">
        <v>145</v>
      </c>
      <c r="C41" s="17"/>
      <c r="D41" s="17"/>
      <c r="E41" s="17"/>
      <c r="F41" s="17"/>
      <c r="G41" s="17"/>
      <c r="H41" s="17"/>
      <c r="I41" s="17"/>
      <c r="J41" s="17"/>
      <c r="K41" s="17"/>
      <c r="L41" s="17"/>
    </row>
    <row r="42" customFormat="false" ht="24" hidden="false" customHeight="true" outlineLevel="0" collapsed="false">
      <c r="B42" s="19" t="s">
        <v>146</v>
      </c>
      <c r="C42" s="19" t="s">
        <v>147</v>
      </c>
      <c r="D42" s="19"/>
      <c r="E42" s="19"/>
      <c r="F42" s="19" t="s">
        <v>148</v>
      </c>
      <c r="G42" s="19"/>
      <c r="H42" s="19"/>
      <c r="I42" s="19"/>
      <c r="J42" s="19" t="s">
        <v>149</v>
      </c>
      <c r="K42" s="19"/>
      <c r="L42" s="19" t="s">
        <v>150</v>
      </c>
    </row>
    <row r="43" customFormat="false" ht="43.5" hidden="false" customHeight="true" outlineLevel="0" collapsed="false">
      <c r="B43" s="24" t="n">
        <v>46316</v>
      </c>
      <c r="C43" s="12" t="s">
        <v>189</v>
      </c>
      <c r="D43" s="12"/>
      <c r="E43" s="12"/>
      <c r="F43" s="12" t="s">
        <v>190</v>
      </c>
      <c r="G43" s="12"/>
      <c r="H43" s="12"/>
      <c r="I43" s="12"/>
      <c r="J43" s="12" t="s">
        <v>191</v>
      </c>
      <c r="K43" s="12"/>
      <c r="L43" s="12" t="s">
        <v>192</v>
      </c>
    </row>
    <row r="44" customFormat="false" ht="24" hidden="false" customHeight="true" outlineLevel="0" collapsed="false">
      <c r="B44" s="24"/>
      <c r="C44" s="12"/>
      <c r="D44" s="12"/>
      <c r="E44" s="12"/>
      <c r="F44" s="12"/>
      <c r="G44" s="12"/>
      <c r="H44" s="12"/>
      <c r="I44" s="12"/>
      <c r="J44" s="12"/>
      <c r="K44" s="12"/>
      <c r="L44" s="12"/>
    </row>
    <row r="45" customFormat="false" ht="24" hidden="false" customHeight="true" outlineLevel="0" collapsed="false">
      <c r="B45" s="24"/>
      <c r="C45" s="12"/>
      <c r="D45" s="12"/>
      <c r="E45" s="12"/>
      <c r="F45" s="12"/>
      <c r="G45" s="12"/>
      <c r="H45" s="12"/>
      <c r="I45" s="12"/>
      <c r="J45" s="12"/>
      <c r="K45" s="12"/>
      <c r="L45" s="12"/>
    </row>
    <row r="46" customFormat="false" ht="24" hidden="false" customHeight="true" outlineLevel="0" collapsed="false">
      <c r="B46" s="24"/>
      <c r="C46" s="12"/>
      <c r="D46" s="12"/>
      <c r="E46" s="12"/>
      <c r="F46" s="12"/>
      <c r="G46" s="12"/>
      <c r="H46" s="12"/>
      <c r="I46" s="12"/>
      <c r="J46" s="12"/>
      <c r="K46" s="12"/>
      <c r="L46" s="12"/>
    </row>
    <row r="47" customFormat="false" ht="24" hidden="false" customHeight="true" outlineLevel="0" collapsed="false">
      <c r="B47" s="24"/>
      <c r="C47" s="12"/>
      <c r="D47" s="12"/>
      <c r="E47" s="12"/>
      <c r="F47" s="12"/>
      <c r="G47" s="12"/>
      <c r="H47" s="12"/>
      <c r="I47" s="12"/>
      <c r="J47" s="12"/>
      <c r="K47" s="12"/>
      <c r="L47" s="12"/>
    </row>
  </sheetData>
  <mergeCells count="66">
    <mergeCell ref="B5:F5"/>
    <mergeCell ref="H5:L5"/>
    <mergeCell ref="D6:F6"/>
    <mergeCell ref="J6:L6"/>
    <mergeCell ref="D7:F7"/>
    <mergeCell ref="J7:L7"/>
    <mergeCell ref="D8:F8"/>
    <mergeCell ref="J8:L8"/>
    <mergeCell ref="D9:F9"/>
    <mergeCell ref="J9:L9"/>
    <mergeCell ref="D10:F10"/>
    <mergeCell ref="J10:L10"/>
    <mergeCell ref="B12:L12"/>
    <mergeCell ref="B13:C13"/>
    <mergeCell ref="E13:L15"/>
    <mergeCell ref="B14:C14"/>
    <mergeCell ref="B15:C15"/>
    <mergeCell ref="B17:F17"/>
    <mergeCell ref="H17:L17"/>
    <mergeCell ref="H23:L23"/>
    <mergeCell ref="B25:F25"/>
    <mergeCell ref="H25:L25"/>
    <mergeCell ref="B26:C26"/>
    <mergeCell ref="H26:I26"/>
    <mergeCell ref="J26:L26"/>
    <mergeCell ref="B27:C27"/>
    <mergeCell ref="H27:I27"/>
    <mergeCell ref="J27:L27"/>
    <mergeCell ref="B28:C28"/>
    <mergeCell ref="H28:I28"/>
    <mergeCell ref="J28:L28"/>
    <mergeCell ref="B29:C29"/>
    <mergeCell ref="H29:I29"/>
    <mergeCell ref="J29:L29"/>
    <mergeCell ref="B30:C30"/>
    <mergeCell ref="H30:I30"/>
    <mergeCell ref="J30:L30"/>
    <mergeCell ref="B31:C31"/>
    <mergeCell ref="H31:L34"/>
    <mergeCell ref="B32:C32"/>
    <mergeCell ref="B33:C33"/>
    <mergeCell ref="B34:C34"/>
    <mergeCell ref="B35:C35"/>
    <mergeCell ref="B36:C36"/>
    <mergeCell ref="B37:C37"/>
    <mergeCell ref="B38:C38"/>
    <mergeCell ref="B39:C39"/>
    <mergeCell ref="B41:L41"/>
    <mergeCell ref="C42:E42"/>
    <mergeCell ref="F42:I42"/>
    <mergeCell ref="J42:K42"/>
    <mergeCell ref="C43:E43"/>
    <mergeCell ref="F43:I43"/>
    <mergeCell ref="J43:K43"/>
    <mergeCell ref="C44:E44"/>
    <mergeCell ref="F44:I44"/>
    <mergeCell ref="J44:K44"/>
    <mergeCell ref="C45:E45"/>
    <mergeCell ref="F45:I45"/>
    <mergeCell ref="J45:K45"/>
    <mergeCell ref="C46:E46"/>
    <mergeCell ref="F46:I46"/>
    <mergeCell ref="J46:K46"/>
    <mergeCell ref="C47:E47"/>
    <mergeCell ref="F47:I47"/>
    <mergeCell ref="J47:K47"/>
  </mergeCells>
  <conditionalFormatting sqref="C19:F22">
    <cfRule type="expression" priority="2" aboveAverage="0" equalAverage="0" bottom="0" percent="0" rank="0" text="" dxfId="6">
      <formula>$B19*C$18&gt;=$D$14</formula>
    </cfRule>
    <cfRule type="expression" priority="3" aboveAverage="0" equalAverage="0" bottom="0" percent="0" rank="0" text="" dxfId="7">
      <formula>AND($B19*C$18&gt;=$D$13,$B19*C$18&lt;$D$14)</formula>
    </cfRule>
    <cfRule type="expression" priority="4" aboveAverage="0" equalAverage="0" bottom="0" percent="0" rank="0" text="" dxfId="8">
      <formula>$B19*C$18&lt;$D$13</formula>
    </cfRule>
  </conditionalFormatting>
  <conditionalFormatting sqref="I19:L22">
    <cfRule type="expression" priority="5" aboveAverage="0" equalAverage="0" bottom="0" percent="0" rank="0" text="" dxfId="6">
      <formula>$H19*I$18&gt;=$D$14</formula>
    </cfRule>
    <cfRule type="expression" priority="6" aboveAverage="0" equalAverage="0" bottom="0" percent="0" rank="0" text="" dxfId="7">
      <formula>AND($H19*I$18&gt;=$D$13,$H19*I$18&lt;$D$14)</formula>
    </cfRule>
    <cfRule type="expression" priority="7" aboveAverage="0" equalAverage="0" bottom="0" percent="0" rank="0" text="" dxfId="8">
      <formula>$H19*I$18&lt;$D$13</formula>
    </cfRule>
  </conditionalFormatting>
  <conditionalFormatting sqref="D36:D38">
    <cfRule type="expression" priority="8" aboveAverage="0" equalAverage="0" bottom="0" percent="0" rank="0" text="" dxfId="0">
      <formula>$D36&gt;0</formula>
    </cfRule>
  </conditionalFormatting>
  <conditionalFormatting sqref="D39">
    <cfRule type="expression" priority="9" aboveAverage="0" equalAverage="0" bottom="0" percent="0" rank="0" text="" dxfId="9">
      <formula>$D39&gt;0</formula>
    </cfRule>
  </conditionalFormatting>
  <conditionalFormatting sqref="J30">
    <cfRule type="expression" priority="10" aboveAverage="0" equalAverage="0" bottom="0" percent="0" rank="0" text="" dxfId="0">
      <formula>$J$30="Revue en retard"</formula>
    </cfRule>
    <cfRule type="expression" priority="11" aboveAverage="0" equalAverage="0" bottom="0" percent="0" rank="0" text="" dxfId="4">
      <formula>$J$30="À jour"</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4" man="true" max="16383" min="0"/>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0"/>
  </cols>
  <sheetData>
    <row r="1" customFormat="false" ht="21.75" hidden="false" customHeight="true" outlineLevel="0" collapsed="false">
      <c r="A1" s="1" t="s">
        <v>193</v>
      </c>
      <c r="B1" s="2"/>
      <c r="C1" s="2"/>
    </row>
    <row r="2" customFormat="false" ht="15" hidden="false" customHeight="false" outlineLevel="0" collapsed="false">
      <c r="A2" s="39" t="s">
        <v>194</v>
      </c>
    </row>
    <row r="3" customFormat="false" ht="15" hidden="false" customHeight="false" outlineLevel="0" collapsed="false">
      <c r="A3" s="19" t="s">
        <v>44</v>
      </c>
      <c r="B3" s="19" t="s">
        <v>195</v>
      </c>
    </row>
    <row r="4" customFormat="false" ht="15" hidden="false" customHeight="false" outlineLevel="0" collapsed="false">
      <c r="A4" s="12" t="s">
        <v>85</v>
      </c>
      <c r="B4" s="12" t="s">
        <v>165</v>
      </c>
    </row>
    <row r="5" customFormat="false" ht="15" hidden="false" customHeight="false" outlineLevel="0" collapsed="false">
      <c r="A5" s="12" t="s">
        <v>73</v>
      </c>
      <c r="B5" s="12" t="s">
        <v>196</v>
      </c>
    </row>
    <row r="6" customFormat="false" ht="15" hidden="false" customHeight="false" outlineLevel="0" collapsed="false">
      <c r="A6" s="12" t="s">
        <v>65</v>
      </c>
      <c r="B6" s="12" t="s">
        <v>197</v>
      </c>
    </row>
    <row r="7" customFormat="false" ht="15" hidden="false" customHeight="false" outlineLevel="0" collapsed="false">
      <c r="A7" s="12" t="s">
        <v>62</v>
      </c>
      <c r="B7" s="12" t="s">
        <v>198</v>
      </c>
    </row>
    <row r="8" customFormat="false" ht="15" hidden="false" customHeight="false" outlineLevel="0" collapsed="false">
      <c r="A8" s="12" t="s">
        <v>79</v>
      </c>
    </row>
    <row r="9" customFormat="false" ht="15" hidden="false" customHeight="false" outlineLevel="0" collapsed="false">
      <c r="A9" s="12" t="s">
        <v>76</v>
      </c>
    </row>
    <row r="10" customFormat="false" ht="15" hidden="false" customHeight="false" outlineLevel="0" collapsed="false">
      <c r="A10" s="12" t="s">
        <v>82</v>
      </c>
    </row>
    <row r="11" customFormat="false" ht="15" hidden="false" customHeight="false" outlineLevel="0" collapsed="false">
      <c r="A11" s="12" t="s">
        <v>88</v>
      </c>
    </row>
    <row r="12" customFormat="false" ht="15" hidden="false" customHeight="false" outlineLevel="0" collapsed="false">
      <c r="A12" s="12" t="s">
        <v>68</v>
      </c>
    </row>
    <row r="13" customFormat="false" ht="15" hidden="false" customHeight="false" outlineLevel="0" collapsed="false">
      <c r="A13" s="12" t="s">
        <v>178</v>
      </c>
    </row>
    <row r="14" customFormat="false" ht="15" hidden="false" customHeight="false" outlineLevel="0" collapsed="false">
      <c r="A14" s="12" t="s">
        <v>183</v>
      </c>
    </row>
    <row r="15" customFormat="false" ht="15" hidden="false" customHeight="false" outlineLevel="0" collapsed="false">
      <c r="A15" s="12" t="s">
        <v>199</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2026-10-22T10:50:31Z</dcterms:created>
  <dc:creator>openpyxl</dc:creator>
  <dc:description/>
  <dc:language>en-US</dc:language>
  <cp:lastModifiedBy/>
  <dcterms:modified xsi:type="dcterms:W3CDTF">2026-10-22T10:50:31Z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